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Обзор\Аналитический отчёт за 2023 год\2023 год\"/>
    </mc:Choice>
  </mc:AlternateContent>
  <bookViews>
    <workbookView xWindow="0" yWindow="0" windowWidth="20160" windowHeight="687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проекты'!$A$1:$H$8</definedName>
    <definedName name="Print_Area_0" localSheetId="2">'Расчет ИФО'!$A$1:$I$68</definedName>
    <definedName name="Print_Area_0_0" localSheetId="1">Диагностика!$A$1:$K$53</definedName>
    <definedName name="Print_Area_0_0" localSheetId="3">'Инвест. проекты'!$A$1:$H$8</definedName>
    <definedName name="Print_Area_0_0" localSheetId="2">'Расчет ИФО'!$A$1:$I$68</definedName>
    <definedName name="Print_Area_0_0_0" localSheetId="1">Диагностика!$A$1:$K$53</definedName>
    <definedName name="Print_Area_0_0_0" localSheetId="3">'Инвест. проекты'!$A$1:$H$8</definedName>
    <definedName name="Print_Area_0_0_0" localSheetId="2">'Расчет ИФО'!$A$1:$I$68</definedName>
    <definedName name="Print_Area_0_0_0_0" localSheetId="1">Диагностика!$A$1:$K$53</definedName>
    <definedName name="Print_Area_0_0_0_0" localSheetId="3">'Инвест. проекты'!$A$1:$H$8</definedName>
    <definedName name="Print_Area_0_0_0_0" localSheetId="2">'Расчет ИФО'!$A$1:$I$68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Диагностика!$A$1:$K$53</definedName>
    <definedName name="_xlnm.Print_Area" localSheetId="3">'Инвест. проекты'!$A$1:$H$8</definedName>
    <definedName name="_xlnm.Print_Area" localSheetId="2">'Расчет ИФО'!$A$1:$I$68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64" i="1" l="1"/>
  <c r="D53" i="1" l="1"/>
  <c r="G51" i="2" l="1"/>
  <c r="I51" i="2"/>
  <c r="J51" i="2"/>
  <c r="D34" i="1" l="1"/>
  <c r="D107" i="1" l="1"/>
  <c r="D105" i="1" s="1"/>
  <c r="D133" i="1" l="1"/>
  <c r="D132" i="1"/>
  <c r="D162" i="1" s="1"/>
  <c r="D11" i="1"/>
  <c r="C11" i="1"/>
  <c r="C9" i="1" s="1"/>
  <c r="E51" i="2" l="1"/>
  <c r="G62" i="3" l="1"/>
  <c r="H62" i="3"/>
  <c r="I62" i="3" l="1"/>
  <c r="C124" i="1"/>
  <c r="D124" i="1"/>
  <c r="C107" i="1" l="1"/>
  <c r="H43" i="3" l="1"/>
  <c r="E26" i="1" l="1"/>
  <c r="D9" i="1" l="1"/>
  <c r="D24" i="1" s="1"/>
  <c r="C34" i="1" l="1"/>
  <c r="C24" i="1" l="1"/>
  <c r="E158" i="1" l="1"/>
  <c r="C105" i="1" l="1"/>
  <c r="C132" i="1" s="1"/>
  <c r="D164" i="1"/>
  <c r="C133" i="1" l="1"/>
  <c r="E130" i="1"/>
  <c r="D31" i="1" l="1"/>
  <c r="H63" i="3" l="1"/>
  <c r="G63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G43" i="3"/>
  <c r="H42" i="3"/>
  <c r="G42" i="3"/>
  <c r="H39" i="3"/>
  <c r="G39" i="3"/>
  <c r="H38" i="3"/>
  <c r="G38" i="3"/>
  <c r="H37" i="3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40" i="3" l="1"/>
  <c r="I37" i="3"/>
  <c r="I38" i="3"/>
  <c r="I39" i="3"/>
  <c r="G40" i="3"/>
  <c r="I40" i="3" l="1"/>
  <c r="E122" i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F51" i="2"/>
  <c r="H51" i="2"/>
  <c r="G8" i="4"/>
  <c r="F8" i="4"/>
  <c r="I63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4" i="3" l="1"/>
  <c r="C162" i="1"/>
  <c r="I49" i="3"/>
  <c r="H50" i="3"/>
  <c r="H64" i="3"/>
  <c r="K51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4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<sst xmlns="http://schemas.openxmlformats.org/spreadsheetml/2006/main" count="547" uniqueCount="285">
  <si>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</si>
  <si>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</si>
  <si>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</si>
  <si>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</si>
  <si>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</si>
  <si>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</si>
  <si>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</si>
  <si>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</si>
  <si>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</si>
  <si>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</si>
  <si>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</si>
  <si>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</si>
  <si>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</si>
  <si>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</si>
  <si>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</si>
  <si>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</si>
  <si>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</si>
  <si>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</si>
  <si>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</si>
  <si>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</si>
  <si>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</si>
  <si>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</si>
  <si>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</si>
  <si>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</si>
  <si>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</si>
  <si>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</si>
  <si>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</si>
  <si>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</si>
  <si>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</si>
  <si>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</si>
  <si>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</si>
  <si>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</si>
  <si>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</si>
  <si>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</si>
  <si>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</si>
  <si>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</si>
  <si>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</si>
  <si>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</si>
  <si>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</si>
  <si>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</si>
  <si>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</si>
  <si>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</si>
  <si>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</si>
  <si>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</si>
  <si>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</si>
  <si>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</si>
  <si>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</si>
  <si>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</si>
  <si>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</si>
  <si>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</si>
  <si>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</si>
  <si>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</si>
  <si>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</si>
  <si>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</si>
  <si>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</si>
  <si>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</si>
  <si>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</si>
  <si>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</si>
  <si>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</si>
  <si>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</si>
  <si>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</si>
  <si>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</si>
  <si>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</si>
  <si>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</si>
  <si>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</si>
  <si>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</si>
  <si>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</si>
  <si>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</si>
  <si>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</si>
  <si>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</si>
  <si>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</si>
  <si>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</si>
  <si>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</si>
  <si>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</si>
  <si>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</si>
  <si>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</si>
  <si>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</si>
  <si>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</si>
  <si>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</si>
  <si>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</si>
  <si>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</si>
  <si>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</si>
  <si>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</si>
  <si>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</si>
  <si>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</si>
  <si>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</si>
  <si>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</si>
  <si>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</si>
  <si>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</si>
  <si>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</si>
  <si>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</si>
  <si>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</si>
  <si>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</si>
  <si>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</si>
  <si>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</si>
  <si>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</si>
  <si>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</si>
  <si>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</si>
  <si>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</si>
  <si>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</si>
  <si>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</si>
  <si>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</si>
  <si>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</si>
  <si>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</si>
  <si>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</si>
  <si>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</si>
  <si>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</si>
  <si>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</si>
  <si>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</si>
  <si>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</si>
  <si>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</si>
  <si>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</si>
  <si>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</si>
  <si>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</si>
  <si>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</si>
  <si>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</si>
  <si>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</si>
  <si>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</si>
  <si>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</si>
  <si>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</si>
  <si>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</si>
  <si>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</si>
  <si>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</si>
  <si>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</si>
  <si>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</si>
  <si>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</si>
  <si>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</si>
  <si>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</si>
  <si>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</si>
  <si>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</si>
  <si>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</si>
  <si>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</si>
  <si>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</si>
  <si>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</si>
  <si>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</si>
  <si>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</si>
  <si>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</si>
  <si>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</si>
  <si>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</si>
  <si>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</si>
  <si>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</si>
  <si>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</si>
  <si>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</si>
  <si>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</si>
  <si>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</si>
  <si>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</si>
  <si>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</si>
  <si>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</si>
  <si>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</si>
  <si>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</si>
  <si>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</si>
  <si>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</si>
  <si>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</si>
  <si>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</si>
  <si>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</si>
  <si>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</si>
  <si>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</si>
  <si>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</si>
  <si>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</si>
  <si>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</si>
  <si>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</si>
  <si>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</si>
  <si>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</si>
  <si>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</si>
  <si>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</si>
  <si>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</si>
  <si>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</si>
  <si>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</si>
  <si>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</si>
  <si>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</si>
  <si>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</si>
  <si>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</si>
  <si>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</si>
  <si>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</si>
  <si>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</si>
  <si>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</si>
  <si>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</si>
  <si>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</si>
  <si>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</si>
  <si>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</si>
  <si>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</si>
  <si>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</si>
  <si>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</si>
  <si>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</si>
  <si>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</si>
  <si>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</si>
  <si>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</si>
  <si>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</si>
  <si>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</si>
  <si>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</si>
  <si>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</si>
  <si>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</si>
  <si>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</si>
  <si>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</si>
  <si>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</si>
  <si>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</si>
  <si>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</si>
  <si>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</si>
  <si>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</si>
  <si>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</si>
  <si>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</si>
  <si>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</si>
  <si>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</si>
  <si>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</si>
  <si>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</si>
  <si>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</si>
  <si>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</si>
  <si>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</si>
  <si>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</si>
  <si>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</si>
  <si>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</si>
  <si>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</si>
  <si>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</si>
  <si>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</si>
  <si>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</si>
  <si>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</si>
  <si>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</si>
  <si>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</si>
  <si>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</si>
  <si>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</si>
  <si>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</si>
  <si>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</si>
  <si>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</si>
  <si>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</si>
  <si>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</si>
  <si>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</si>
  <si>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</si>
  <si>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</si>
  <si>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</si>
  <si>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</si>
  <si>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</si>
  <si>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</si>
  <si>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</si>
  <si>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</si>
  <si>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</si>
  <si>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</si>
  <si>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</si>
  <si>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</si>
  <si>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</si>
  <si>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</si>
  <si>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</si>
  <si>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</si>
  <si>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</si>
  <si>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</si>
  <si>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</si>
  <si>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</si>
  <si>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</si>
  <si>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</si>
  <si>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</si>
  <si>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</si>
  <si>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</si>
  <si>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</si>
  <si>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</si>
  <si>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</si>
  <si>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</si>
  <si>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</si>
  <si>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</si>
  <si>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</si>
  <si>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</si>
  <si>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</si>
  <si>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</si>
  <si>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Бетон, готовый для заливки (товарный бетон),Тыс. куб.м</t>
  </si>
  <si>
    <t>ООО "Парижское"</t>
  </si>
  <si>
    <t xml:space="preserve">Прибыль, прибыльно работающих предприятий </t>
  </si>
  <si>
    <t xml:space="preserve">Доля прибыльных предприятий </t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</si>
  <si>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</si>
  <si>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</si>
  <si>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 xml:space="preserve">мясо </t>
  </si>
  <si>
    <t>ООО "Стройпром"</t>
  </si>
  <si>
    <t>рапс</t>
  </si>
  <si>
    <t>ООО "Кедр"</t>
  </si>
  <si>
    <t xml:space="preserve">ООО "Казачка Ия" 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</si>
  <si>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</si>
  <si>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за 2023 года</t>
  </si>
  <si>
    <t xml:space="preserve"> за 2023 год</t>
  </si>
  <si>
    <t>формула</t>
  </si>
  <si>
    <t>Освоение Южного блока Мугунского месторождения</t>
  </si>
  <si>
    <t>2500,0                     тыс. тонн / год</t>
  </si>
  <si>
    <r>
      <t xml:space="preserve">Лесоматериалы хвойных пород,Тысяча плотных кубических метров (ООО"Кедр", </t>
    </r>
    <r>
      <rPr>
        <sz val="12"/>
        <color rgb="FFFF0000"/>
        <rFont val="Times New Roman"/>
        <family val="1"/>
        <charset val="204"/>
      </rPr>
      <t>ООО "Дельта")</t>
    </r>
  </si>
  <si>
    <t>Уточнённый аналитический отчет о социально-экономической ситуации</t>
  </si>
  <si>
    <t xml:space="preserve">по отчётам, предоставленным бухгалтерией </t>
  </si>
  <si>
    <t>за соответ. период прошлого года</t>
  </si>
  <si>
    <t>с. Алгатуй</t>
  </si>
  <si>
    <t>ООО Компания "Востсибуголь", руководитель проекта - Майоров Роман Викторович, генеральный директор ООО "Мугунский Южный разрез", 8 (839530) 27-172; исполнитель - Франчук Анна Васильевна, инженер-строитель ООО "Мугунский Южный разрез",  8 (839530) 27-185 доб. 124, сот. тел. 89246103869</t>
  </si>
  <si>
    <t xml:space="preserve">Проект в стадии завершения, фактический объём инвестиций - 1479,7 тыс. руб., фактически создано рабочих мест - 105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</si>
</sst>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272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8" fillId="0" borderId="0" xfId="0" applyFont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3" fillId="7" borderId="0" xfId="0" applyFont="1" applyFill="1"/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0" fillId="0" borderId="0" xfId="0" applyFont="1"/>
    <xf numFmtId="164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3" fillId="11" borderId="0" xfId="0" applyFont="1" applyFill="1"/>
    <xf numFmtId="0" fontId="3" fillId="0" borderId="0" xfId="0" applyFont="1" applyFill="1"/>
    <xf numFmtId="0" fontId="17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0" fontId="4" fillId="0" borderId="15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center" vertical="center" wrapText="1"/>
    </xf>
    <xf numFmtId="164" fontId="20" fillId="7" borderId="2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21" fillId="7" borderId="2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64" fontId="4" fillId="7" borderId="21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 wrapText="1"/>
    </xf>
    <xf numFmtId="0" fontId="26" fillId="7" borderId="0" xfId="0" applyFont="1" applyFill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4" fontId="4" fillId="7" borderId="25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65" fontId="2" fillId="7" borderId="2" xfId="0" applyNumberFormat="1" applyFont="1" applyFill="1" applyBorder="1" applyAlignment="1">
      <alignment horizontal="center" vertical="center" wrapText="1"/>
    </xf>
    <xf numFmtId="165" fontId="21" fillId="7" borderId="2" xfId="0" applyNumberFormat="1" applyFont="1" applyFill="1" applyBorder="1" applyAlignment="1">
      <alignment horizontal="center" vertical="center" wrapText="1"/>
    </xf>
    <xf numFmtId="165" fontId="20" fillId="7" borderId="2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1" fontId="20" fillId="7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4" fontId="20" fillId="11" borderId="2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view="pageBreakPreview" topLeftCell="A145" zoomScale="50" zoomScaleNormal="75" zoomScaleSheetLayoutView="50" zoomScalePageLayoutView="75" workbookViewId="0">
      <selection activeCell="C160" sqref="C160"/>
    </sheetView>
  </sheetViews>
  <sheetFormatPr defaultRowHeight="13.2" x14ac:dyDescent="0.25"/>
  <cols>
    <col min="1" max="1" width="68.5546875" style="113" customWidth="1"/>
    <col min="2" max="2" width="15.44140625" style="113"/>
    <col min="3" max="3" width="17.33203125" style="113" bestFit="1" customWidth="1"/>
    <col min="4" max="4" width="21.33203125" style="113" customWidth="1"/>
    <col min="5" max="5" width="14.6640625" style="113" customWidth="1"/>
    <col min="6" max="6" width="10.88671875" style="132" customWidth="1"/>
    <col min="7" max="7" width="19.33203125" customWidth="1"/>
    <col min="8" max="1025" width="8.5546875"/>
  </cols>
  <sheetData>
    <row r="1" spans="1:21" s="112" customFormat="1" ht="97.5" customHeight="1" x14ac:dyDescent="0.25">
      <c r="A1" s="191"/>
      <c r="B1" s="192"/>
      <c r="C1" s="191"/>
      <c r="D1" s="237" t="s">
        <v>0</v>
      </c>
      <c r="E1" s="237"/>
      <c r="F1" s="172"/>
      <c r="G1" s="170"/>
      <c r="H1" s="170"/>
      <c r="I1" s="171"/>
      <c r="J1" s="171"/>
      <c r="K1" s="171"/>
      <c r="L1" s="171"/>
    </row>
    <row r="2" spans="1:21" s="112" customFormat="1" ht="18" x14ac:dyDescent="0.25">
      <c r="A2" s="192"/>
      <c r="B2" s="192"/>
      <c r="C2" s="191"/>
      <c r="D2" s="238"/>
      <c r="E2" s="238"/>
      <c r="F2" s="172"/>
      <c r="G2" s="170"/>
      <c r="H2" s="170"/>
      <c r="I2" s="171"/>
      <c r="J2" s="171"/>
      <c r="K2" s="171"/>
      <c r="L2" s="171"/>
    </row>
    <row r="3" spans="1:21" s="112" customFormat="1" ht="19.5" customHeight="1" x14ac:dyDescent="0.25">
      <c r="A3" s="239" t="s">
        <v>279</v>
      </c>
      <c r="B3" s="239"/>
      <c r="C3" s="239"/>
      <c r="D3" s="239"/>
      <c r="E3" s="239"/>
      <c r="F3" s="172"/>
      <c r="G3" s="170"/>
      <c r="H3" s="170"/>
      <c r="I3" s="171"/>
      <c r="J3" s="171"/>
      <c r="K3" s="171"/>
      <c r="L3" s="171"/>
    </row>
    <row r="4" spans="1:21" s="112" customFormat="1" ht="17.25" customHeight="1" x14ac:dyDescent="0.25">
      <c r="A4" s="239" t="s">
        <v>1</v>
      </c>
      <c r="B4" s="239"/>
      <c r="C4" s="239"/>
      <c r="D4" s="239"/>
      <c r="E4" s="239"/>
      <c r="F4" s="172"/>
      <c r="G4" s="170"/>
      <c r="H4" s="170"/>
      <c r="I4" s="171"/>
      <c r="J4" s="171"/>
      <c r="K4" s="171"/>
      <c r="L4" s="171"/>
    </row>
    <row r="5" spans="1:21" s="112" customFormat="1" ht="19.5" customHeight="1" x14ac:dyDescent="0.25">
      <c r="A5" s="239" t="s">
        <v>273</v>
      </c>
      <c r="B5" s="239"/>
      <c r="C5" s="239"/>
      <c r="D5" s="239"/>
      <c r="E5" s="239"/>
      <c r="F5" s="172"/>
      <c r="G5" s="170"/>
      <c r="H5" s="170"/>
      <c r="I5" s="171"/>
      <c r="J5" s="171"/>
      <c r="K5" s="171"/>
      <c r="L5" s="171"/>
    </row>
    <row r="6" spans="1:21" s="112" customFormat="1" ht="18" x14ac:dyDescent="0.25">
      <c r="A6" s="232"/>
      <c r="B6" s="232"/>
      <c r="C6" s="232"/>
      <c r="D6" s="232"/>
      <c r="E6" s="232"/>
      <c r="F6" s="172"/>
      <c r="G6" s="170"/>
      <c r="H6" s="170"/>
      <c r="I6" s="171"/>
      <c r="J6" s="171"/>
      <c r="K6" s="171"/>
      <c r="L6" s="171"/>
    </row>
    <row r="7" spans="1:21" s="112" customFormat="1" ht="95.25" customHeight="1" x14ac:dyDescent="0.25">
      <c r="A7" s="193" t="s">
        <v>2</v>
      </c>
      <c r="B7" s="193" t="s">
        <v>3</v>
      </c>
      <c r="C7" s="193" t="s">
        <v>4</v>
      </c>
      <c r="D7" s="193" t="s">
        <v>5</v>
      </c>
      <c r="E7" s="193" t="s">
        <v>6</v>
      </c>
      <c r="F7" s="172"/>
      <c r="G7" s="170"/>
      <c r="H7" s="170"/>
      <c r="I7" s="171"/>
      <c r="J7" s="171"/>
      <c r="K7" s="171"/>
      <c r="L7" s="171"/>
    </row>
    <row r="8" spans="1:21" s="112" customFormat="1" ht="18.75" customHeight="1" x14ac:dyDescent="0.25">
      <c r="A8" s="233" t="s">
        <v>7</v>
      </c>
      <c r="B8" s="233"/>
      <c r="C8" s="233"/>
      <c r="D8" s="233"/>
      <c r="E8" s="233"/>
      <c r="F8" s="172"/>
      <c r="G8" s="170"/>
      <c r="H8" s="170"/>
      <c r="I8" s="171"/>
      <c r="J8" s="171"/>
      <c r="K8" s="171"/>
      <c r="L8" s="171"/>
    </row>
    <row r="9" spans="1:21" s="104" customFormat="1" ht="36" x14ac:dyDescent="0.25">
      <c r="A9" s="151" t="s">
        <v>8</v>
      </c>
      <c r="B9" s="152" t="s">
        <v>9</v>
      </c>
      <c r="C9" s="153">
        <f>SUM(C15:C23)+C11</f>
        <v>10690.7</v>
      </c>
      <c r="D9" s="153">
        <f>SUM(D15:D23)+D11</f>
        <v>9533.6</v>
      </c>
      <c r="E9" s="153">
        <f>C9/D9*100</f>
        <v>112.13707308886465</v>
      </c>
      <c r="F9" s="172"/>
      <c r="G9" s="172"/>
      <c r="H9" s="172"/>
      <c r="I9" s="173"/>
      <c r="J9" s="173"/>
      <c r="K9" s="173"/>
      <c r="L9" s="173"/>
    </row>
    <row r="10" spans="1:21" s="104" customFormat="1" ht="18" x14ac:dyDescent="0.25">
      <c r="A10" s="154" t="s">
        <v>10</v>
      </c>
      <c r="B10" s="155"/>
      <c r="C10" s="155"/>
      <c r="D10" s="155"/>
      <c r="E10" s="156"/>
      <c r="F10" s="172"/>
      <c r="G10" s="172"/>
      <c r="H10" s="172"/>
      <c r="I10" s="173"/>
      <c r="J10" s="173"/>
      <c r="K10" s="173"/>
      <c r="L10" s="173"/>
    </row>
    <row r="11" spans="1:21" s="104" customFormat="1" ht="41.25" customHeight="1" x14ac:dyDescent="0.25">
      <c r="A11" s="157" t="s">
        <v>11</v>
      </c>
      <c r="B11" s="155" t="s">
        <v>9</v>
      </c>
      <c r="C11" s="156">
        <f>SUM(C12:C13)</f>
        <v>846.19999999999993</v>
      </c>
      <c r="D11" s="156">
        <f>SUM(D12:D13)</f>
        <v>672.8</v>
      </c>
      <c r="E11" s="156">
        <f t="shared" ref="E11:E31" si="0">C11/D11*100</f>
        <v>125.77288941736029</v>
      </c>
      <c r="F11" s="172"/>
      <c r="G11" s="172"/>
      <c r="H11" s="172"/>
      <c r="I11" s="173"/>
      <c r="J11" s="173"/>
      <c r="K11" s="173"/>
      <c r="L11" s="173"/>
    </row>
    <row r="12" spans="1:21" s="104" customFormat="1" ht="36.75" customHeight="1" x14ac:dyDescent="0.25">
      <c r="A12" s="157" t="s">
        <v>12</v>
      </c>
      <c r="B12" s="155" t="s">
        <v>9</v>
      </c>
      <c r="C12" s="156">
        <v>786.9</v>
      </c>
      <c r="D12" s="156">
        <v>607.79999999999995</v>
      </c>
      <c r="E12" s="156">
        <f t="shared" si="0"/>
        <v>129.46692991115498</v>
      </c>
      <c r="F12" s="172"/>
      <c r="G12" s="172"/>
      <c r="H12" s="172"/>
      <c r="I12" s="173"/>
      <c r="J12" s="173"/>
      <c r="K12" s="173"/>
      <c r="L12" s="173"/>
    </row>
    <row r="13" spans="1:21" s="104" customFormat="1" ht="20.25" customHeight="1" x14ac:dyDescent="0.25">
      <c r="A13" s="157" t="s">
        <v>13</v>
      </c>
      <c r="B13" s="155" t="s">
        <v>9</v>
      </c>
      <c r="C13" s="156">
        <v>59.3</v>
      </c>
      <c r="D13" s="156">
        <v>65</v>
      </c>
      <c r="E13" s="156">
        <f t="shared" si="0"/>
        <v>91.230769230769226</v>
      </c>
      <c r="F13" s="138"/>
      <c r="G13" s="138"/>
      <c r="H13" s="138"/>
      <c r="I13" s="174"/>
      <c r="J13" s="174"/>
      <c r="K13" s="174"/>
      <c r="L13" s="174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s="104" customFormat="1" ht="18" x14ac:dyDescent="0.25">
      <c r="A14" s="157" t="s">
        <v>14</v>
      </c>
      <c r="B14" s="155" t="s">
        <v>9</v>
      </c>
      <c r="C14" s="156">
        <v>0</v>
      </c>
      <c r="D14" s="156">
        <v>0</v>
      </c>
      <c r="E14" s="156" t="e">
        <f t="shared" si="0"/>
        <v>#DIV/0!</v>
      </c>
      <c r="F14" s="138"/>
      <c r="G14" s="138"/>
      <c r="H14" s="138"/>
      <c r="I14" s="174"/>
      <c r="J14" s="174"/>
      <c r="K14" s="174"/>
      <c r="L14" s="174"/>
      <c r="M14" s="137"/>
      <c r="N14" s="137"/>
      <c r="O14" s="137"/>
      <c r="P14" s="137"/>
      <c r="Q14" s="137"/>
      <c r="R14" s="137"/>
      <c r="S14" s="137"/>
      <c r="T14" s="137"/>
      <c r="U14" s="137"/>
    </row>
    <row r="15" spans="1:21" s="104" customFormat="1" ht="18" x14ac:dyDescent="0.25">
      <c r="A15" s="157" t="s">
        <v>15</v>
      </c>
      <c r="B15" s="155" t="s">
        <v>9</v>
      </c>
      <c r="C15" s="156">
        <v>8936.5</v>
      </c>
      <c r="D15" s="156">
        <v>8087.8</v>
      </c>
      <c r="E15" s="156">
        <f t="shared" si="0"/>
        <v>110.49358292737207</v>
      </c>
      <c r="F15" s="138"/>
      <c r="G15" s="138"/>
      <c r="H15" s="138"/>
      <c r="I15" s="174"/>
      <c r="J15" s="174"/>
      <c r="K15" s="174"/>
      <c r="L15" s="174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s="104" customFormat="1" ht="18" x14ac:dyDescent="0.25">
      <c r="A16" s="157" t="s">
        <v>16</v>
      </c>
      <c r="B16" s="155" t="s">
        <v>9</v>
      </c>
      <c r="C16" s="156">
        <v>53.5</v>
      </c>
      <c r="D16" s="156">
        <v>36.6</v>
      </c>
      <c r="E16" s="156">
        <f t="shared" si="0"/>
        <v>146.17486338797815</v>
      </c>
      <c r="F16" s="138"/>
      <c r="G16" s="138"/>
      <c r="H16" s="138"/>
      <c r="I16" s="174"/>
      <c r="J16" s="174"/>
      <c r="K16" s="174"/>
      <c r="L16" s="174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s="104" customFormat="1" ht="40.5" customHeight="1" x14ac:dyDescent="0.25">
      <c r="A17" s="157" t="s">
        <v>17</v>
      </c>
      <c r="B17" s="155" t="s">
        <v>9</v>
      </c>
      <c r="C17" s="156">
        <v>141.1</v>
      </c>
      <c r="D17" s="156">
        <v>128.69999999999999</v>
      </c>
      <c r="E17" s="156">
        <f t="shared" si="0"/>
        <v>109.63480963480964</v>
      </c>
      <c r="F17" s="138"/>
      <c r="G17" s="138"/>
      <c r="H17" s="138"/>
      <c r="I17" s="174"/>
      <c r="J17" s="174"/>
      <c r="K17" s="174"/>
      <c r="L17" s="174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1" s="104" customFormat="1" ht="56.25" customHeight="1" x14ac:dyDescent="0.25">
      <c r="A18" s="157" t="s">
        <v>18</v>
      </c>
      <c r="B18" s="155" t="s">
        <v>9</v>
      </c>
      <c r="C18" s="156">
        <v>0</v>
      </c>
      <c r="D18" s="156">
        <v>0</v>
      </c>
      <c r="E18" s="156" t="e">
        <f t="shared" si="0"/>
        <v>#DIV/0!</v>
      </c>
      <c r="F18" s="138"/>
      <c r="G18" s="138"/>
      <c r="H18" s="138"/>
      <c r="I18" s="174"/>
      <c r="J18" s="174"/>
      <c r="K18" s="174"/>
      <c r="L18" s="174"/>
      <c r="M18" s="137"/>
      <c r="N18" s="137"/>
      <c r="O18" s="137"/>
      <c r="P18" s="137"/>
      <c r="Q18" s="137"/>
      <c r="R18" s="137"/>
      <c r="S18" s="137"/>
      <c r="T18" s="137"/>
      <c r="U18" s="137"/>
    </row>
    <row r="19" spans="1:21" s="104" customFormat="1" ht="18" x14ac:dyDescent="0.25">
      <c r="A19" s="157" t="s">
        <v>245</v>
      </c>
      <c r="B19" s="155" t="s">
        <v>9</v>
      </c>
      <c r="C19" s="156">
        <v>0</v>
      </c>
      <c r="D19" s="156">
        <v>0</v>
      </c>
      <c r="E19" s="156" t="e">
        <f t="shared" si="0"/>
        <v>#DIV/0!</v>
      </c>
      <c r="F19" s="202"/>
      <c r="G19" s="138"/>
      <c r="H19" s="138"/>
      <c r="I19" s="174"/>
      <c r="J19" s="174"/>
      <c r="K19" s="174"/>
      <c r="L19" s="174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1:21" s="104" customFormat="1" ht="36" x14ac:dyDescent="0.25">
      <c r="A20" s="157" t="s">
        <v>19</v>
      </c>
      <c r="B20" s="155" t="s">
        <v>9</v>
      </c>
      <c r="C20" s="156">
        <v>713.4</v>
      </c>
      <c r="D20" s="156">
        <v>607.70000000000005</v>
      </c>
      <c r="E20" s="156">
        <f t="shared" si="0"/>
        <v>117.39345071581371</v>
      </c>
      <c r="F20" s="138"/>
      <c r="G20" s="138"/>
      <c r="H20" s="138"/>
      <c r="I20" s="174"/>
      <c r="J20" s="174"/>
      <c r="K20" s="174"/>
      <c r="L20" s="174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1:21" s="104" customFormat="1" ht="18" x14ac:dyDescent="0.25">
      <c r="A21" s="157" t="s">
        <v>20</v>
      </c>
      <c r="B21" s="155" t="s">
        <v>9</v>
      </c>
      <c r="C21" s="156">
        <v>0</v>
      </c>
      <c r="D21" s="156">
        <v>0</v>
      </c>
      <c r="E21" s="156" t="e">
        <f t="shared" si="0"/>
        <v>#DIV/0!</v>
      </c>
      <c r="F21" s="138"/>
      <c r="G21" s="138"/>
      <c r="H21" s="138"/>
      <c r="I21" s="174"/>
      <c r="J21" s="174"/>
      <c r="K21" s="174"/>
      <c r="L21" s="174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21" s="104" customFormat="1" ht="18" x14ac:dyDescent="0.25">
      <c r="A22" s="157" t="s">
        <v>21</v>
      </c>
      <c r="B22" s="155" t="s">
        <v>9</v>
      </c>
      <c r="C22" s="156">
        <v>0</v>
      </c>
      <c r="D22" s="156">
        <v>0</v>
      </c>
      <c r="E22" s="156" t="e">
        <f t="shared" si="0"/>
        <v>#DIV/0!</v>
      </c>
      <c r="F22" s="138"/>
      <c r="G22" s="138"/>
      <c r="H22" s="138"/>
      <c r="I22" s="174"/>
      <c r="J22" s="174"/>
      <c r="K22" s="174"/>
      <c r="L22" s="174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21" s="104" customFormat="1" ht="19.95" customHeight="1" x14ac:dyDescent="0.25">
      <c r="A23" s="157" t="s">
        <v>259</v>
      </c>
      <c r="B23" s="155" t="s">
        <v>9</v>
      </c>
      <c r="C23" s="156">
        <v>0</v>
      </c>
      <c r="D23" s="156">
        <v>0</v>
      </c>
      <c r="E23" s="156" t="e">
        <f t="shared" si="0"/>
        <v>#DIV/0!</v>
      </c>
      <c r="F23" s="202"/>
      <c r="G23" s="138"/>
      <c r="H23" s="138"/>
      <c r="I23" s="174"/>
      <c r="J23" s="174"/>
      <c r="K23" s="174"/>
      <c r="L23" s="174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21" s="104" customFormat="1" ht="36" x14ac:dyDescent="0.25">
      <c r="A24" s="151" t="s">
        <v>23</v>
      </c>
      <c r="B24" s="152" t="s">
        <v>24</v>
      </c>
      <c r="C24" s="153">
        <f>C9/C83</f>
        <v>549.36793422404935</v>
      </c>
      <c r="D24" s="153">
        <f>D9/D83</f>
        <v>485.0964229379739</v>
      </c>
      <c r="E24" s="153">
        <f t="shared" si="0"/>
        <v>113.24922391651884</v>
      </c>
      <c r="F24" s="138" t="s">
        <v>275</v>
      </c>
      <c r="G24" s="138"/>
      <c r="H24" s="138"/>
      <c r="I24" s="174"/>
      <c r="J24" s="174"/>
      <c r="K24" s="174"/>
      <c r="L24" s="174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1:21" s="104" customFormat="1" ht="18" x14ac:dyDescent="0.25">
      <c r="A25" s="151" t="s">
        <v>263</v>
      </c>
      <c r="B25" s="152" t="s">
        <v>9</v>
      </c>
      <c r="C25" s="153">
        <v>116.8</v>
      </c>
      <c r="D25" s="153">
        <v>254.2</v>
      </c>
      <c r="E25" s="153">
        <f t="shared" si="0"/>
        <v>45.948072383949643</v>
      </c>
      <c r="F25" s="138"/>
      <c r="G25" s="138"/>
      <c r="H25" s="138"/>
      <c r="I25" s="174"/>
      <c r="J25" s="174"/>
      <c r="K25" s="174"/>
      <c r="L25" s="174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1:21" s="136" customFormat="1" ht="18" x14ac:dyDescent="0.25">
      <c r="A26" s="151" t="s">
        <v>25</v>
      </c>
      <c r="B26" s="152" t="s">
        <v>9</v>
      </c>
      <c r="C26" s="153">
        <v>24.2</v>
      </c>
      <c r="D26" s="153">
        <v>15.2</v>
      </c>
      <c r="E26" s="153">
        <f t="shared" si="0"/>
        <v>159.21052631578948</v>
      </c>
      <c r="F26" s="138"/>
      <c r="G26" s="138"/>
      <c r="H26" s="138"/>
      <c r="I26" s="174"/>
      <c r="J26" s="174"/>
      <c r="K26" s="174"/>
      <c r="L26" s="174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 s="104" customFormat="1" ht="18" x14ac:dyDescent="0.25">
      <c r="A27" s="151" t="s">
        <v>264</v>
      </c>
      <c r="B27" s="152" t="s">
        <v>26</v>
      </c>
      <c r="C27" s="153">
        <v>73.3</v>
      </c>
      <c r="D27" s="153">
        <v>85.7</v>
      </c>
      <c r="E27" s="153">
        <f t="shared" si="0"/>
        <v>85.530921820303377</v>
      </c>
      <c r="F27" s="138"/>
      <c r="G27" s="138"/>
      <c r="H27" s="138"/>
      <c r="I27" s="174"/>
      <c r="J27" s="174"/>
      <c r="K27" s="174"/>
      <c r="L27" s="174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1:21" s="104" customFormat="1" ht="18" x14ac:dyDescent="0.25">
      <c r="A28" s="151" t="s">
        <v>27</v>
      </c>
      <c r="B28" s="152" t="s">
        <v>26</v>
      </c>
      <c r="C28" s="153">
        <v>26.7</v>
      </c>
      <c r="D28" s="153">
        <v>14.3</v>
      </c>
      <c r="E28" s="153">
        <f t="shared" si="0"/>
        <v>186.71328671328672</v>
      </c>
      <c r="F28" s="138"/>
      <c r="G28" s="138"/>
      <c r="H28" s="138"/>
      <c r="I28" s="174"/>
      <c r="J28" s="174"/>
      <c r="K28" s="174"/>
      <c r="L28" s="174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 s="104" customFormat="1" ht="64.5" customHeight="1" x14ac:dyDescent="0.25">
      <c r="A29" s="151" t="s">
        <v>28</v>
      </c>
      <c r="B29" s="152" t="s">
        <v>9</v>
      </c>
      <c r="C29" s="153">
        <v>280.7</v>
      </c>
      <c r="D29" s="153">
        <v>258.10000000000002</v>
      </c>
      <c r="E29" s="153">
        <f t="shared" si="0"/>
        <v>108.75629600929871</v>
      </c>
      <c r="F29" s="138"/>
      <c r="G29" s="138"/>
      <c r="H29" s="138"/>
      <c r="I29" s="174"/>
      <c r="J29" s="174"/>
      <c r="K29" s="174"/>
      <c r="L29" s="174"/>
      <c r="M29" s="137"/>
      <c r="N29" s="137"/>
      <c r="O29" s="137"/>
      <c r="P29" s="137"/>
      <c r="Q29" s="137"/>
      <c r="R29" s="137"/>
      <c r="S29" s="137"/>
      <c r="T29" s="137"/>
      <c r="U29" s="137"/>
    </row>
    <row r="30" spans="1:21" s="104" customFormat="1" ht="60.75" customHeight="1" x14ac:dyDescent="0.25">
      <c r="A30" s="151" t="s">
        <v>29</v>
      </c>
      <c r="B30" s="152" t="s">
        <v>9</v>
      </c>
      <c r="C30" s="153">
        <v>285.89999999999998</v>
      </c>
      <c r="D30" s="153">
        <v>272</v>
      </c>
      <c r="E30" s="153">
        <f t="shared" si="0"/>
        <v>105.11029411764706</v>
      </c>
      <c r="F30" s="138"/>
      <c r="G30" s="138"/>
      <c r="H30" s="138"/>
      <c r="I30" s="174"/>
      <c r="J30" s="174"/>
      <c r="K30" s="174"/>
      <c r="L30" s="174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1:21" s="104" customFormat="1" ht="54" x14ac:dyDescent="0.25">
      <c r="A31" s="151" t="s">
        <v>30</v>
      </c>
      <c r="B31" s="152" t="s">
        <v>24</v>
      </c>
      <c r="C31" s="153">
        <f>C30/C83</f>
        <v>14.691675231243575</v>
      </c>
      <c r="D31" s="153">
        <f>D30/D83</f>
        <v>13.840126189385845</v>
      </c>
      <c r="E31" s="153">
        <f t="shared" si="0"/>
        <v>106.15275489692277</v>
      </c>
      <c r="F31" s="138" t="s">
        <v>275</v>
      </c>
      <c r="G31" s="138"/>
      <c r="H31" s="138"/>
      <c r="I31" s="174"/>
      <c r="J31" s="174"/>
      <c r="K31" s="174"/>
      <c r="L31" s="174"/>
      <c r="M31" s="137"/>
      <c r="N31" s="137"/>
      <c r="O31" s="137"/>
      <c r="P31" s="137"/>
      <c r="Q31" s="137"/>
      <c r="R31" s="137"/>
      <c r="S31" s="137"/>
      <c r="T31" s="137"/>
      <c r="U31" s="137"/>
    </row>
    <row r="32" spans="1:21" s="112" customFormat="1" ht="18.75" customHeight="1" x14ac:dyDescent="0.25">
      <c r="A32" s="234" t="s">
        <v>31</v>
      </c>
      <c r="B32" s="234"/>
      <c r="C32" s="234"/>
      <c r="D32" s="234"/>
      <c r="E32" s="234"/>
      <c r="F32" s="138"/>
      <c r="G32" s="169"/>
      <c r="H32" s="169"/>
      <c r="I32" s="175"/>
      <c r="J32" s="175"/>
      <c r="K32" s="175"/>
      <c r="L32" s="175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s="112" customFormat="1" ht="18" x14ac:dyDescent="0.25">
      <c r="A33" s="158" t="s">
        <v>32</v>
      </c>
      <c r="B33" s="207"/>
      <c r="C33" s="207"/>
      <c r="D33" s="207"/>
      <c r="E33" s="207"/>
      <c r="F33" s="138"/>
      <c r="G33" s="169"/>
      <c r="H33" s="169"/>
      <c r="I33" s="175"/>
      <c r="J33" s="175"/>
      <c r="K33" s="175"/>
      <c r="L33" s="175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04" customFormat="1" ht="39.75" customHeight="1" x14ac:dyDescent="0.25">
      <c r="A34" s="159" t="s">
        <v>33</v>
      </c>
      <c r="B34" s="160" t="s">
        <v>9</v>
      </c>
      <c r="C34" s="161">
        <f>C37+C40+C43+C46</f>
        <v>9137.6</v>
      </c>
      <c r="D34" s="161">
        <f>D37+D40+D43+D46</f>
        <v>8271.7000000000007</v>
      </c>
      <c r="E34" s="161">
        <f>C34/D34*100</f>
        <v>110.46822297713892</v>
      </c>
      <c r="F34" s="138"/>
      <c r="G34" s="138"/>
      <c r="H34" s="138"/>
      <c r="I34" s="174"/>
      <c r="J34" s="174"/>
      <c r="K34" s="174"/>
      <c r="L34" s="174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 s="104" customFormat="1" ht="18" x14ac:dyDescent="0.25">
      <c r="A35" s="159" t="s">
        <v>256</v>
      </c>
      <c r="B35" s="160" t="s">
        <v>26</v>
      </c>
      <c r="C35" s="161">
        <v>110.6</v>
      </c>
      <c r="D35" s="160">
        <v>105.5</v>
      </c>
      <c r="E35" s="161">
        <f>C35/D35*100</f>
        <v>104.83412322274881</v>
      </c>
      <c r="F35" s="138"/>
      <c r="G35" s="138"/>
      <c r="H35" s="138"/>
      <c r="I35" s="174"/>
      <c r="J35" s="174"/>
      <c r="K35" s="174"/>
      <c r="L35" s="174"/>
      <c r="M35" s="137"/>
      <c r="N35" s="137"/>
      <c r="O35" s="137"/>
      <c r="P35" s="137"/>
      <c r="Q35" s="137"/>
      <c r="R35" s="137"/>
      <c r="S35" s="137"/>
      <c r="T35" s="137"/>
      <c r="U35" s="137"/>
    </row>
    <row r="36" spans="1:21" s="112" customFormat="1" ht="18" x14ac:dyDescent="0.25">
      <c r="A36" s="162" t="s">
        <v>34</v>
      </c>
      <c r="B36" s="155"/>
      <c r="C36" s="155"/>
      <c r="D36" s="155"/>
      <c r="E36" s="163"/>
      <c r="F36" s="138"/>
      <c r="G36" s="169"/>
      <c r="H36" s="169"/>
      <c r="I36" s="175"/>
      <c r="J36" s="175"/>
      <c r="K36" s="175"/>
      <c r="L36" s="175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04" customFormat="1" ht="36" x14ac:dyDescent="0.25">
      <c r="A37" s="159" t="s">
        <v>35</v>
      </c>
      <c r="B37" s="160" t="s">
        <v>9</v>
      </c>
      <c r="C37" s="161">
        <v>8936.5</v>
      </c>
      <c r="D37" s="161">
        <v>8087.7</v>
      </c>
      <c r="E37" s="161">
        <f>C37/D37*100</f>
        <v>110.49494912026904</v>
      </c>
      <c r="F37" s="138"/>
      <c r="G37" s="138"/>
      <c r="H37" s="138"/>
      <c r="I37" s="174"/>
      <c r="J37" s="174"/>
      <c r="K37" s="174"/>
      <c r="L37" s="174"/>
      <c r="M37" s="137"/>
      <c r="N37" s="137"/>
      <c r="O37" s="137"/>
      <c r="P37" s="137"/>
      <c r="Q37" s="137"/>
      <c r="R37" s="137"/>
      <c r="S37" s="137"/>
      <c r="T37" s="137"/>
      <c r="U37" s="137"/>
    </row>
    <row r="38" spans="1:21" s="104" customFormat="1" ht="18" x14ac:dyDescent="0.25">
      <c r="A38" s="159" t="s">
        <v>36</v>
      </c>
      <c r="B38" s="160" t="s">
        <v>26</v>
      </c>
      <c r="C38" s="161">
        <v>110.7</v>
      </c>
      <c r="D38" s="161">
        <v>105.6</v>
      </c>
      <c r="E38" s="161">
        <f>C38/D38*100</f>
        <v>104.82954545454545</v>
      </c>
      <c r="F38" s="138"/>
      <c r="G38" s="138"/>
      <c r="H38" s="138"/>
      <c r="I38" s="174"/>
      <c r="J38" s="174"/>
      <c r="K38" s="174"/>
      <c r="L38" s="174"/>
      <c r="M38" s="137"/>
      <c r="N38" s="137"/>
      <c r="O38" s="137"/>
      <c r="P38" s="137"/>
      <c r="Q38" s="137"/>
      <c r="R38" s="137"/>
      <c r="S38" s="137"/>
      <c r="T38" s="137"/>
      <c r="U38" s="137"/>
    </row>
    <row r="39" spans="1:21" s="112" customFormat="1" ht="18" x14ac:dyDescent="0.25">
      <c r="A39" s="162" t="s">
        <v>37</v>
      </c>
      <c r="B39" s="155"/>
      <c r="C39" s="155"/>
      <c r="D39" s="155"/>
      <c r="E39" s="156"/>
      <c r="F39" s="138"/>
      <c r="G39" s="169"/>
      <c r="H39" s="169"/>
      <c r="I39" s="175"/>
      <c r="J39" s="175"/>
      <c r="K39" s="175"/>
      <c r="L39" s="175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s="104" customFormat="1" ht="36" x14ac:dyDescent="0.25">
      <c r="A40" s="159" t="s">
        <v>35</v>
      </c>
      <c r="B40" s="155" t="s">
        <v>9</v>
      </c>
      <c r="C40" s="156">
        <v>56.9</v>
      </c>
      <c r="D40" s="156">
        <v>42</v>
      </c>
      <c r="E40" s="156">
        <f>C40/D40*100</f>
        <v>135.47619047619048</v>
      </c>
      <c r="F40" s="138"/>
      <c r="G40" s="138"/>
      <c r="H40" s="138"/>
      <c r="I40" s="174"/>
      <c r="J40" s="174"/>
      <c r="K40" s="174"/>
      <c r="L40" s="174"/>
      <c r="M40" s="137"/>
      <c r="N40" s="137"/>
      <c r="O40" s="137"/>
      <c r="P40" s="137"/>
      <c r="Q40" s="137"/>
      <c r="R40" s="137"/>
      <c r="S40" s="137"/>
      <c r="T40" s="137"/>
      <c r="U40" s="137"/>
    </row>
    <row r="41" spans="1:21" s="104" customFormat="1" ht="18" x14ac:dyDescent="0.25">
      <c r="A41" s="159" t="s">
        <v>36</v>
      </c>
      <c r="B41" s="155" t="s">
        <v>26</v>
      </c>
      <c r="C41" s="156">
        <v>104.2</v>
      </c>
      <c r="D41" s="156">
        <v>102</v>
      </c>
      <c r="E41" s="156">
        <f>C41/D41*100</f>
        <v>102.15686274509804</v>
      </c>
      <c r="F41" s="138"/>
      <c r="G41" s="138"/>
      <c r="H41" s="138"/>
      <c r="I41" s="174"/>
      <c r="J41" s="174"/>
      <c r="K41" s="174"/>
      <c r="L41" s="174"/>
      <c r="M41" s="137"/>
      <c r="N41" s="137"/>
      <c r="O41" s="137"/>
      <c r="P41" s="137"/>
      <c r="Q41" s="137"/>
      <c r="R41" s="137"/>
      <c r="S41" s="137"/>
      <c r="T41" s="137"/>
      <c r="U41" s="137"/>
    </row>
    <row r="42" spans="1:21" s="112" customFormat="1" ht="34.799999999999997" x14ac:dyDescent="0.25">
      <c r="A42" s="162" t="s">
        <v>38</v>
      </c>
      <c r="B42" s="155"/>
      <c r="C42" s="155"/>
      <c r="D42" s="155"/>
      <c r="E42" s="156"/>
      <c r="F42" s="138"/>
      <c r="G42" s="169"/>
      <c r="H42" s="169"/>
      <c r="I42" s="175"/>
      <c r="J42" s="175"/>
      <c r="K42" s="175"/>
      <c r="L42" s="175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s="104" customFormat="1" ht="36" x14ac:dyDescent="0.25">
      <c r="A43" s="159" t="s">
        <v>39</v>
      </c>
      <c r="B43" s="160" t="s">
        <v>9</v>
      </c>
      <c r="C43" s="161">
        <v>144.19999999999999</v>
      </c>
      <c r="D43" s="161">
        <v>142</v>
      </c>
      <c r="E43" s="161">
        <f>C43/D43*100</f>
        <v>101.54929577464789</v>
      </c>
      <c r="F43" s="138"/>
      <c r="G43" s="138"/>
      <c r="H43" s="138"/>
      <c r="I43" s="174"/>
      <c r="J43" s="174"/>
      <c r="K43" s="174"/>
      <c r="L43" s="174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1:21" s="104" customFormat="1" ht="18" x14ac:dyDescent="0.25">
      <c r="A44" s="159" t="s">
        <v>36</v>
      </c>
      <c r="B44" s="160" t="s">
        <v>26</v>
      </c>
      <c r="C44" s="161">
        <v>100.2</v>
      </c>
      <c r="D44" s="161">
        <v>91.3</v>
      </c>
      <c r="E44" s="161">
        <f>C44/D44*100</f>
        <v>109.74808324205915</v>
      </c>
      <c r="F44" s="138"/>
      <c r="G44" s="138"/>
      <c r="H44" s="138"/>
      <c r="I44" s="174"/>
      <c r="J44" s="174"/>
      <c r="K44" s="174"/>
      <c r="L44" s="174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1:21" s="104" customFormat="1" ht="52.2" x14ac:dyDescent="0.25">
      <c r="A45" s="162" t="s">
        <v>224</v>
      </c>
      <c r="B45" s="155"/>
      <c r="C45" s="155"/>
      <c r="D45" s="155"/>
      <c r="E45" s="155"/>
      <c r="F45" s="138"/>
      <c r="G45" s="138"/>
      <c r="H45" s="138"/>
      <c r="I45" s="174"/>
      <c r="J45" s="174"/>
      <c r="K45" s="174"/>
      <c r="L45" s="174"/>
      <c r="M45" s="137"/>
      <c r="N45" s="137"/>
      <c r="O45" s="137"/>
      <c r="P45" s="137"/>
      <c r="Q45" s="137"/>
      <c r="R45" s="137"/>
      <c r="S45" s="137"/>
      <c r="T45" s="137"/>
      <c r="U45" s="137"/>
    </row>
    <row r="46" spans="1:21" s="104" customFormat="1" ht="36" x14ac:dyDescent="0.25">
      <c r="A46" s="159" t="s">
        <v>39</v>
      </c>
      <c r="B46" s="160" t="s">
        <v>9</v>
      </c>
      <c r="C46" s="161">
        <v>0</v>
      </c>
      <c r="D46" s="161">
        <v>0</v>
      </c>
      <c r="E46" s="161" t="e">
        <f>C46/D46*100</f>
        <v>#DIV/0!</v>
      </c>
      <c r="F46" s="138"/>
      <c r="G46" s="138"/>
      <c r="H46" s="138"/>
      <c r="I46" s="174"/>
      <c r="J46" s="174"/>
      <c r="K46" s="174"/>
      <c r="L46" s="174"/>
      <c r="M46" s="137"/>
      <c r="N46" s="137"/>
      <c r="O46" s="137"/>
      <c r="P46" s="137"/>
      <c r="Q46" s="137"/>
      <c r="R46" s="137"/>
      <c r="S46" s="137"/>
      <c r="T46" s="137"/>
      <c r="U46" s="137"/>
    </row>
    <row r="47" spans="1:21" s="104" customFormat="1" ht="34.799999999999997" x14ac:dyDescent="0.25">
      <c r="A47" s="162" t="s">
        <v>40</v>
      </c>
      <c r="B47" s="164"/>
      <c r="C47" s="155"/>
      <c r="D47" s="155"/>
      <c r="E47" s="155"/>
      <c r="F47" s="138"/>
      <c r="G47" s="138"/>
      <c r="H47" s="138"/>
      <c r="I47" s="174"/>
      <c r="J47" s="174"/>
      <c r="K47" s="174"/>
      <c r="L47" s="174"/>
      <c r="M47" s="137"/>
      <c r="N47" s="137"/>
      <c r="O47" s="137"/>
      <c r="P47" s="137"/>
      <c r="Q47" s="137"/>
      <c r="R47" s="137"/>
      <c r="S47" s="137"/>
      <c r="T47" s="137"/>
      <c r="U47" s="137"/>
    </row>
    <row r="48" spans="1:21" s="104" customFormat="1" ht="21.75" customHeight="1" x14ac:dyDescent="0.25">
      <c r="A48" s="165" t="s">
        <v>225</v>
      </c>
      <c r="B48" s="160" t="s">
        <v>9</v>
      </c>
      <c r="C48" s="161">
        <v>1537.5</v>
      </c>
      <c r="D48" s="161">
        <v>1521.3</v>
      </c>
      <c r="E48" s="161">
        <f>C48/D48*100</f>
        <v>101.06487872214554</v>
      </c>
      <c r="F48" s="138"/>
      <c r="G48" s="138"/>
      <c r="H48" s="138"/>
      <c r="I48" s="174"/>
      <c r="J48" s="174"/>
      <c r="K48" s="174"/>
      <c r="L48" s="174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1" s="104" customFormat="1" ht="36" x14ac:dyDescent="0.25">
      <c r="A49" s="165" t="s">
        <v>226</v>
      </c>
      <c r="B49" s="160" t="s">
        <v>26</v>
      </c>
      <c r="C49" s="161">
        <v>91.7</v>
      </c>
      <c r="D49" s="161">
        <v>89.1</v>
      </c>
      <c r="E49" s="161">
        <f>C49/D49*100</f>
        <v>102.91806958473626</v>
      </c>
      <c r="F49" s="138"/>
      <c r="G49" s="138"/>
      <c r="H49" s="138"/>
      <c r="I49" s="174"/>
      <c r="J49" s="174"/>
      <c r="K49" s="174"/>
      <c r="L49" s="174"/>
      <c r="M49" s="137"/>
      <c r="N49" s="137"/>
      <c r="O49" s="137"/>
      <c r="P49" s="137"/>
      <c r="Q49" s="137"/>
      <c r="R49" s="137"/>
      <c r="S49" s="137"/>
      <c r="T49" s="137"/>
      <c r="U49" s="137"/>
    </row>
    <row r="50" spans="1:21" s="104" customFormat="1" ht="18" x14ac:dyDescent="0.25">
      <c r="A50" s="162" t="s">
        <v>42</v>
      </c>
      <c r="B50" s="164"/>
      <c r="C50" s="155"/>
      <c r="D50" s="155"/>
      <c r="E50" s="155"/>
      <c r="F50" s="138"/>
      <c r="G50" s="138"/>
      <c r="H50" s="138"/>
      <c r="I50" s="174"/>
      <c r="J50" s="174"/>
      <c r="K50" s="174"/>
      <c r="L50" s="174"/>
      <c r="M50" s="137"/>
      <c r="N50" s="137"/>
      <c r="O50" s="137"/>
      <c r="P50" s="137"/>
      <c r="Q50" s="137"/>
      <c r="R50" s="137"/>
      <c r="S50" s="137"/>
      <c r="T50" s="137"/>
      <c r="U50" s="137"/>
    </row>
    <row r="51" spans="1:21" s="104" customFormat="1" ht="18" x14ac:dyDescent="0.25">
      <c r="A51" s="165" t="s">
        <v>43</v>
      </c>
      <c r="B51" s="160" t="s">
        <v>9</v>
      </c>
      <c r="C51" s="161">
        <v>0</v>
      </c>
      <c r="D51" s="161">
        <v>0</v>
      </c>
      <c r="E51" s="161" t="e">
        <f>C51/D51*100</f>
        <v>#DIV/0!</v>
      </c>
      <c r="F51" s="138"/>
      <c r="G51" s="138"/>
      <c r="H51" s="138"/>
      <c r="I51" s="174"/>
      <c r="J51" s="174"/>
      <c r="K51" s="174"/>
      <c r="L51" s="174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1:21" s="104" customFormat="1" ht="18" x14ac:dyDescent="0.25">
      <c r="A52" s="165" t="s">
        <v>44</v>
      </c>
      <c r="B52" s="160" t="s">
        <v>45</v>
      </c>
      <c r="C52" s="161">
        <v>1087</v>
      </c>
      <c r="D52" s="161">
        <v>1569</v>
      </c>
      <c r="E52" s="161">
        <f>C52/D52*100</f>
        <v>69.279796048438484</v>
      </c>
      <c r="F52" s="138"/>
      <c r="G52" s="138"/>
      <c r="H52" s="138"/>
      <c r="I52" s="174"/>
      <c r="J52" s="174"/>
      <c r="K52" s="174"/>
      <c r="L52" s="174"/>
      <c r="M52" s="137"/>
      <c r="N52" s="137"/>
      <c r="O52" s="137"/>
      <c r="P52" s="137"/>
      <c r="Q52" s="137"/>
      <c r="R52" s="137"/>
      <c r="S52" s="137"/>
      <c r="T52" s="137"/>
      <c r="U52" s="137"/>
    </row>
    <row r="53" spans="1:21" s="104" customFormat="1" ht="18" x14ac:dyDescent="0.25">
      <c r="A53" s="165" t="s">
        <v>46</v>
      </c>
      <c r="B53" s="160" t="s">
        <v>45</v>
      </c>
      <c r="C53" s="219">
        <f>C52/C83/1000</f>
        <v>5.5858170606372042E-2</v>
      </c>
      <c r="D53" s="219">
        <f>D52/D83/1000</f>
        <v>7.983513967333232E-2</v>
      </c>
      <c r="E53" s="161">
        <f>C53/D53*100</f>
        <v>69.966897828363912</v>
      </c>
      <c r="F53" s="138" t="s">
        <v>275</v>
      </c>
      <c r="G53" s="138"/>
      <c r="H53" s="138"/>
      <c r="I53" s="174"/>
      <c r="J53" s="174"/>
      <c r="K53" s="174"/>
      <c r="L53" s="174"/>
      <c r="M53" s="137"/>
      <c r="N53" s="137"/>
      <c r="O53" s="137"/>
      <c r="P53" s="137"/>
      <c r="Q53" s="137"/>
      <c r="R53" s="137"/>
      <c r="S53" s="137"/>
      <c r="T53" s="137"/>
      <c r="U53" s="137"/>
    </row>
    <row r="54" spans="1:21" s="113" customFormat="1" ht="18" x14ac:dyDescent="0.25">
      <c r="A54" s="162" t="s">
        <v>47</v>
      </c>
      <c r="B54" s="164"/>
      <c r="C54" s="155"/>
      <c r="D54" s="155"/>
      <c r="E54" s="155"/>
      <c r="F54" s="138"/>
      <c r="G54" s="169"/>
      <c r="H54" s="169"/>
      <c r="I54" s="175"/>
      <c r="J54" s="175"/>
      <c r="K54" s="175"/>
      <c r="L54" s="175"/>
      <c r="M54" s="140"/>
      <c r="N54" s="140"/>
      <c r="O54" s="140"/>
      <c r="P54" s="140"/>
      <c r="Q54" s="140"/>
      <c r="R54" s="140"/>
      <c r="S54" s="140"/>
      <c r="T54" s="140"/>
      <c r="U54" s="140"/>
    </row>
    <row r="55" spans="1:21" s="104" customFormat="1" ht="18" x14ac:dyDescent="0.25">
      <c r="A55" s="165" t="s">
        <v>48</v>
      </c>
      <c r="B55" s="160" t="s">
        <v>49</v>
      </c>
      <c r="C55" s="161">
        <v>370658.8</v>
      </c>
      <c r="D55" s="161">
        <v>335037.40000000002</v>
      </c>
      <c r="E55" s="161">
        <f>C55/D55*100</f>
        <v>110.63206674836898</v>
      </c>
      <c r="F55" s="138"/>
      <c r="G55" s="138"/>
      <c r="H55" s="138"/>
      <c r="I55" s="174"/>
      <c r="J55" s="174"/>
      <c r="K55" s="174"/>
      <c r="L55" s="174"/>
      <c r="M55" s="137"/>
      <c r="N55" s="137"/>
      <c r="O55" s="137"/>
      <c r="P55" s="137"/>
      <c r="Q55" s="137"/>
      <c r="R55" s="137"/>
      <c r="S55" s="137"/>
      <c r="T55" s="137"/>
      <c r="U55" s="137"/>
    </row>
    <row r="56" spans="1:21" s="104" customFormat="1" ht="19.5" customHeight="1" x14ac:dyDescent="0.25">
      <c r="A56" s="165" t="s">
        <v>50</v>
      </c>
      <c r="B56" s="160" t="s">
        <v>51</v>
      </c>
      <c r="C56" s="161">
        <v>0</v>
      </c>
      <c r="D56" s="161">
        <v>0</v>
      </c>
      <c r="E56" s="161" t="e">
        <f>C56/D56*100</f>
        <v>#DIV/0!</v>
      </c>
      <c r="F56" s="138"/>
      <c r="G56" s="138"/>
      <c r="H56" s="138"/>
      <c r="I56" s="174"/>
      <c r="J56" s="174"/>
      <c r="K56" s="174"/>
      <c r="L56" s="174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s="104" customFormat="1" ht="34.799999999999997" x14ac:dyDescent="0.25">
      <c r="A57" s="162" t="s">
        <v>52</v>
      </c>
      <c r="B57" s="164"/>
      <c r="C57" s="155"/>
      <c r="D57" s="155"/>
      <c r="E57" s="155"/>
      <c r="F57" s="138"/>
      <c r="G57" s="138"/>
      <c r="H57" s="138"/>
      <c r="I57" s="174"/>
      <c r="J57" s="174"/>
      <c r="K57" s="174"/>
      <c r="L57" s="174"/>
      <c r="M57" s="137"/>
      <c r="N57" s="137"/>
      <c r="O57" s="137"/>
      <c r="P57" s="137"/>
      <c r="Q57" s="137"/>
      <c r="R57" s="137"/>
      <c r="S57" s="137"/>
      <c r="T57" s="137"/>
      <c r="U57" s="137"/>
    </row>
    <row r="58" spans="1:21" s="104" customFormat="1" ht="18" x14ac:dyDescent="0.25">
      <c r="A58" s="165" t="s">
        <v>53</v>
      </c>
      <c r="B58" s="160" t="s">
        <v>9</v>
      </c>
      <c r="C58" s="161">
        <v>713.4</v>
      </c>
      <c r="D58" s="161">
        <v>631.6</v>
      </c>
      <c r="E58" s="161">
        <f>C58/D58*100</f>
        <v>112.9512349588347</v>
      </c>
      <c r="F58" s="138"/>
      <c r="G58" s="138"/>
      <c r="H58" s="138"/>
      <c r="I58" s="174"/>
      <c r="J58" s="174"/>
      <c r="K58" s="174"/>
      <c r="L58" s="174"/>
      <c r="M58" s="137"/>
      <c r="N58" s="137"/>
      <c r="O58" s="137"/>
      <c r="P58" s="137"/>
      <c r="Q58" s="137"/>
      <c r="R58" s="137"/>
      <c r="S58" s="137"/>
      <c r="T58" s="137"/>
      <c r="U58" s="137"/>
    </row>
    <row r="59" spans="1:21" s="104" customFormat="1" ht="18" x14ac:dyDescent="0.25">
      <c r="A59" s="165" t="s">
        <v>54</v>
      </c>
      <c r="B59" s="160" t="s">
        <v>26</v>
      </c>
      <c r="C59" s="160">
        <v>125.4</v>
      </c>
      <c r="D59" s="161">
        <v>110.6</v>
      </c>
      <c r="E59" s="161">
        <f>C59/D59*100</f>
        <v>113.38155515370707</v>
      </c>
      <c r="F59" s="138"/>
      <c r="G59" s="138"/>
      <c r="H59" s="138"/>
      <c r="I59" s="174"/>
      <c r="J59" s="174"/>
      <c r="K59" s="174"/>
      <c r="L59" s="174"/>
      <c r="M59" s="137"/>
      <c r="N59" s="137"/>
      <c r="O59" s="137"/>
      <c r="P59" s="137"/>
      <c r="Q59" s="137"/>
      <c r="R59" s="137"/>
      <c r="S59" s="137"/>
      <c r="T59" s="137"/>
      <c r="U59" s="137"/>
    </row>
    <row r="60" spans="1:21" s="112" customFormat="1" ht="18" x14ac:dyDescent="0.25">
      <c r="A60" s="162" t="s">
        <v>55</v>
      </c>
      <c r="B60" s="164"/>
      <c r="C60" s="155"/>
      <c r="D60" s="155"/>
      <c r="E60" s="155"/>
      <c r="F60" s="138"/>
      <c r="G60" s="169"/>
      <c r="H60" s="169"/>
      <c r="I60" s="175"/>
      <c r="J60" s="175"/>
      <c r="K60" s="175"/>
      <c r="L60" s="175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s="104" customFormat="1" ht="37.5" customHeight="1" x14ac:dyDescent="0.25">
      <c r="A61" s="165" t="s">
        <v>265</v>
      </c>
      <c r="B61" s="160" t="s">
        <v>56</v>
      </c>
      <c r="C61" s="160">
        <v>159</v>
      </c>
      <c r="D61" s="160">
        <v>159</v>
      </c>
      <c r="E61" s="161">
        <f>C61/D61*100</f>
        <v>100</v>
      </c>
      <c r="F61" s="138"/>
      <c r="G61" s="138"/>
      <c r="H61" s="138"/>
      <c r="I61" s="174"/>
      <c r="J61" s="174"/>
      <c r="K61" s="174"/>
      <c r="L61" s="174"/>
      <c r="M61" s="137"/>
      <c r="N61" s="137"/>
      <c r="O61" s="137"/>
      <c r="P61" s="137"/>
      <c r="Q61" s="137"/>
      <c r="R61" s="137"/>
      <c r="S61" s="137"/>
      <c r="T61" s="137"/>
      <c r="U61" s="137"/>
    </row>
    <row r="62" spans="1:21" s="104" customFormat="1" ht="36" x14ac:dyDescent="0.25">
      <c r="A62" s="165" t="s">
        <v>266</v>
      </c>
      <c r="B62" s="160" t="s">
        <v>26</v>
      </c>
      <c r="C62" s="160">
        <v>29.1</v>
      </c>
      <c r="D62" s="160">
        <v>26.3</v>
      </c>
      <c r="E62" s="161">
        <f>C62/D62*100</f>
        <v>110.64638783269962</v>
      </c>
      <c r="F62" s="138"/>
      <c r="G62" s="138"/>
      <c r="H62" s="138"/>
      <c r="I62" s="174"/>
      <c r="J62" s="174"/>
      <c r="K62" s="174"/>
      <c r="L62" s="174"/>
      <c r="M62" s="137"/>
      <c r="N62" s="137"/>
      <c r="O62" s="137"/>
      <c r="P62" s="137"/>
      <c r="Q62" s="137"/>
      <c r="R62" s="137"/>
      <c r="S62" s="137"/>
      <c r="T62" s="137"/>
      <c r="U62" s="137"/>
    </row>
    <row r="63" spans="1:21" s="104" customFormat="1" ht="18" x14ac:dyDescent="0.25">
      <c r="A63" s="151" t="s">
        <v>57</v>
      </c>
      <c r="B63" s="152" t="s">
        <v>24</v>
      </c>
      <c r="C63" s="229">
        <v>1445243</v>
      </c>
      <c r="D63" s="229">
        <v>3670900</v>
      </c>
      <c r="E63" s="153">
        <f>C63/D63*100</f>
        <v>39.370263423138738</v>
      </c>
      <c r="F63" s="138"/>
      <c r="G63" s="138"/>
      <c r="H63" s="138"/>
      <c r="I63" s="174"/>
      <c r="J63" s="174"/>
      <c r="K63" s="174"/>
      <c r="L63" s="174"/>
      <c r="M63" s="137"/>
      <c r="N63" s="137"/>
      <c r="O63" s="137"/>
      <c r="P63" s="137"/>
      <c r="Q63" s="137"/>
      <c r="R63" s="137"/>
      <c r="S63" s="137"/>
      <c r="T63" s="137"/>
      <c r="U63" s="137"/>
    </row>
    <row r="64" spans="1:21" s="104" customFormat="1" ht="18" x14ac:dyDescent="0.25">
      <c r="A64" s="155" t="s">
        <v>58</v>
      </c>
      <c r="B64" s="155" t="s">
        <v>24</v>
      </c>
      <c r="C64" s="230">
        <v>166437</v>
      </c>
      <c r="D64" s="230">
        <v>3147343</v>
      </c>
      <c r="E64" s="161">
        <f>C64/D64*100</f>
        <v>5.2881748192046434</v>
      </c>
      <c r="F64" s="138"/>
      <c r="G64" s="138"/>
      <c r="H64" s="138"/>
      <c r="I64" s="174"/>
      <c r="J64" s="174"/>
      <c r="K64" s="174"/>
      <c r="L64" s="174"/>
      <c r="M64" s="137"/>
      <c r="N64" s="137"/>
      <c r="O64" s="137"/>
      <c r="P64" s="137"/>
      <c r="Q64" s="137"/>
      <c r="R64" s="137"/>
      <c r="S64" s="137"/>
      <c r="T64" s="137"/>
      <c r="U64" s="137"/>
    </row>
    <row r="65" spans="1:21" s="104" customFormat="1" ht="18.75" customHeight="1" x14ac:dyDescent="0.25">
      <c r="A65" s="234" t="s">
        <v>59</v>
      </c>
      <c r="B65" s="234"/>
      <c r="C65" s="234"/>
      <c r="D65" s="234"/>
      <c r="E65" s="234"/>
      <c r="F65" s="138"/>
      <c r="G65" s="138"/>
      <c r="H65" s="138"/>
      <c r="I65" s="174"/>
      <c r="J65" s="174"/>
      <c r="K65" s="174"/>
      <c r="L65" s="174"/>
      <c r="M65" s="137"/>
      <c r="N65" s="137"/>
      <c r="O65" s="137"/>
      <c r="P65" s="137"/>
      <c r="Q65" s="137"/>
      <c r="R65" s="137"/>
      <c r="S65" s="137"/>
      <c r="T65" s="137"/>
      <c r="U65" s="137"/>
    </row>
    <row r="66" spans="1:21" s="104" customFormat="1" ht="72" x14ac:dyDescent="0.25">
      <c r="A66" s="151" t="s">
        <v>60</v>
      </c>
      <c r="B66" s="152" t="s">
        <v>61</v>
      </c>
      <c r="C66" s="153">
        <v>-4.0999999999999996</v>
      </c>
      <c r="D66" s="153">
        <v>-3.6</v>
      </c>
      <c r="E66" s="161">
        <f>C66/D66*100</f>
        <v>113.88888888888889</v>
      </c>
      <c r="F66" s="138"/>
      <c r="G66" s="138"/>
      <c r="H66" s="138"/>
      <c r="I66" s="174"/>
      <c r="J66" s="174"/>
      <c r="K66" s="174"/>
      <c r="L66" s="174"/>
      <c r="M66" s="137"/>
      <c r="N66" s="137"/>
      <c r="O66" s="137"/>
      <c r="P66" s="137"/>
      <c r="Q66" s="137"/>
      <c r="R66" s="137"/>
      <c r="S66" s="137"/>
      <c r="T66" s="137"/>
      <c r="U66" s="137"/>
    </row>
    <row r="67" spans="1:21" s="104" customFormat="1" ht="18" x14ac:dyDescent="0.25">
      <c r="A67" s="151" t="s">
        <v>62</v>
      </c>
      <c r="B67" s="166"/>
      <c r="C67" s="153"/>
      <c r="D67" s="153"/>
      <c r="E67" s="152"/>
      <c r="F67" s="138"/>
      <c r="G67" s="138"/>
      <c r="H67" s="138"/>
      <c r="I67" s="174"/>
      <c r="J67" s="174"/>
      <c r="K67" s="174"/>
      <c r="L67" s="174"/>
      <c r="M67" s="137"/>
      <c r="N67" s="137"/>
      <c r="O67" s="137"/>
      <c r="P67" s="137"/>
      <c r="Q67" s="137"/>
      <c r="R67" s="137"/>
      <c r="S67" s="137"/>
      <c r="T67" s="137"/>
      <c r="U67" s="137"/>
    </row>
    <row r="68" spans="1:21" s="104" customFormat="1" ht="18" x14ac:dyDescent="0.25">
      <c r="A68" s="157" t="s">
        <v>63</v>
      </c>
      <c r="B68" s="155" t="s">
        <v>64</v>
      </c>
      <c r="C68" s="156">
        <v>9.3000000000000007</v>
      </c>
      <c r="D68" s="156">
        <v>11.4</v>
      </c>
      <c r="E68" s="156">
        <f>C68/D68*100</f>
        <v>81.578947368421055</v>
      </c>
      <c r="F68" s="138"/>
      <c r="G68" s="138"/>
      <c r="H68" s="138"/>
      <c r="I68" s="174"/>
      <c r="J68" s="174"/>
      <c r="K68" s="174"/>
      <c r="L68" s="174"/>
      <c r="M68" s="137"/>
      <c r="N68" s="137"/>
      <c r="O68" s="137"/>
      <c r="P68" s="137"/>
      <c r="Q68" s="137"/>
      <c r="R68" s="137"/>
      <c r="S68" s="137"/>
      <c r="T68" s="137"/>
      <c r="U68" s="137"/>
    </row>
    <row r="69" spans="1:21" s="104" customFormat="1" ht="18" x14ac:dyDescent="0.25">
      <c r="A69" s="155" t="s">
        <v>65</v>
      </c>
      <c r="B69" s="155" t="s">
        <v>26</v>
      </c>
      <c r="C69" s="156">
        <v>47.9</v>
      </c>
      <c r="D69" s="156">
        <v>49.1</v>
      </c>
      <c r="E69" s="156">
        <f>C69/D69*100</f>
        <v>97.556008146639499</v>
      </c>
      <c r="F69" s="138"/>
      <c r="G69" s="138"/>
      <c r="H69" s="138"/>
      <c r="I69" s="174"/>
      <c r="J69" s="174"/>
      <c r="K69" s="174"/>
      <c r="L69" s="174"/>
      <c r="M69" s="137"/>
      <c r="N69" s="137"/>
      <c r="O69" s="137"/>
      <c r="P69" s="137"/>
      <c r="Q69" s="137"/>
      <c r="R69" s="137"/>
      <c r="S69" s="137"/>
      <c r="T69" s="137"/>
      <c r="U69" s="137"/>
    </row>
    <row r="70" spans="1:21" s="104" customFormat="1" ht="18" x14ac:dyDescent="0.25">
      <c r="A70" s="157" t="s">
        <v>66</v>
      </c>
      <c r="B70" s="155" t="s">
        <v>64</v>
      </c>
      <c r="C70" s="156">
        <v>10.1</v>
      </c>
      <c r="D70" s="156">
        <v>11.9</v>
      </c>
      <c r="E70" s="156">
        <f>C70/D70*100</f>
        <v>84.87394957983193</v>
      </c>
      <c r="F70" s="138"/>
      <c r="G70" s="138"/>
      <c r="H70" s="138"/>
      <c r="I70" s="174"/>
      <c r="J70" s="174"/>
      <c r="K70" s="174"/>
      <c r="L70" s="174"/>
      <c r="M70" s="137"/>
      <c r="N70" s="137"/>
      <c r="O70" s="137"/>
      <c r="P70" s="137"/>
      <c r="Q70" s="137"/>
      <c r="R70" s="137"/>
      <c r="S70" s="137"/>
      <c r="T70" s="137"/>
      <c r="U70" s="137"/>
    </row>
    <row r="71" spans="1:21" s="104" customFormat="1" ht="21" customHeight="1" x14ac:dyDescent="0.25">
      <c r="A71" s="157" t="s">
        <v>258</v>
      </c>
      <c r="B71" s="155" t="s">
        <v>26</v>
      </c>
      <c r="C71" s="156">
        <v>52.1</v>
      </c>
      <c r="D71" s="156">
        <v>50.9</v>
      </c>
      <c r="E71" s="156">
        <f>C71/D71*100</f>
        <v>102.35756385068764</v>
      </c>
      <c r="F71" s="138"/>
      <c r="G71" s="138"/>
      <c r="H71" s="138"/>
      <c r="I71" s="174"/>
      <c r="J71" s="174"/>
      <c r="K71" s="174"/>
      <c r="L71" s="174"/>
      <c r="M71" s="137"/>
      <c r="N71" s="137"/>
      <c r="O71" s="137"/>
      <c r="P71" s="137"/>
      <c r="Q71" s="137"/>
      <c r="R71" s="137"/>
      <c r="S71" s="137"/>
      <c r="T71" s="137"/>
      <c r="U71" s="137"/>
    </row>
    <row r="72" spans="1:21" s="104" customFormat="1" ht="18" x14ac:dyDescent="0.25">
      <c r="A72" s="151" t="s">
        <v>67</v>
      </c>
      <c r="B72" s="155"/>
      <c r="C72" s="156"/>
      <c r="D72" s="156"/>
      <c r="E72" s="155"/>
      <c r="F72" s="138"/>
      <c r="G72" s="138"/>
      <c r="H72" s="138"/>
      <c r="I72" s="174"/>
      <c r="J72" s="174"/>
      <c r="K72" s="174"/>
      <c r="L72" s="174"/>
      <c r="M72" s="137"/>
      <c r="N72" s="137"/>
      <c r="O72" s="137"/>
      <c r="P72" s="137"/>
      <c r="Q72" s="137"/>
      <c r="R72" s="137"/>
      <c r="S72" s="137"/>
      <c r="T72" s="137"/>
      <c r="U72" s="137"/>
    </row>
    <row r="73" spans="1:21" s="104" customFormat="1" ht="18" x14ac:dyDescent="0.25">
      <c r="A73" s="157" t="s">
        <v>68</v>
      </c>
      <c r="B73" s="155" t="s">
        <v>64</v>
      </c>
      <c r="C73" s="156">
        <v>5</v>
      </c>
      <c r="D73" s="156">
        <v>5.5</v>
      </c>
      <c r="E73" s="156">
        <f t="shared" ref="E73:E81" si="1">C73/D73*100</f>
        <v>90.909090909090907</v>
      </c>
      <c r="F73" s="138"/>
      <c r="G73" s="138"/>
      <c r="H73" s="138"/>
      <c r="I73" s="174"/>
      <c r="J73" s="174"/>
      <c r="K73" s="174"/>
      <c r="L73" s="174"/>
      <c r="M73" s="137"/>
      <c r="N73" s="137"/>
      <c r="O73" s="137"/>
      <c r="P73" s="137"/>
      <c r="Q73" s="137"/>
      <c r="R73" s="137"/>
      <c r="S73" s="137"/>
      <c r="T73" s="137"/>
      <c r="U73" s="137"/>
    </row>
    <row r="74" spans="1:21" s="104" customFormat="1" ht="18" x14ac:dyDescent="0.25">
      <c r="A74" s="155" t="s">
        <v>65</v>
      </c>
      <c r="B74" s="155" t="s">
        <v>26</v>
      </c>
      <c r="C74" s="156">
        <v>25.5</v>
      </c>
      <c r="D74" s="156">
        <v>23.8</v>
      </c>
      <c r="E74" s="156">
        <f t="shared" si="1"/>
        <v>107.14285714285714</v>
      </c>
      <c r="F74" s="138"/>
      <c r="G74" s="138"/>
      <c r="H74" s="138"/>
      <c r="I74" s="174"/>
      <c r="J74" s="174"/>
      <c r="K74" s="174"/>
      <c r="L74" s="174"/>
      <c r="M74" s="137"/>
      <c r="N74" s="137"/>
      <c r="O74" s="137"/>
      <c r="P74" s="137"/>
      <c r="Q74" s="137"/>
      <c r="R74" s="137"/>
      <c r="S74" s="137"/>
      <c r="T74" s="137"/>
      <c r="U74" s="137"/>
    </row>
    <row r="75" spans="1:21" s="104" customFormat="1" ht="18" x14ac:dyDescent="0.25">
      <c r="A75" s="157" t="s">
        <v>69</v>
      </c>
      <c r="B75" s="155" t="s">
        <v>64</v>
      </c>
      <c r="C75" s="156">
        <v>10</v>
      </c>
      <c r="D75" s="156">
        <v>12.7</v>
      </c>
      <c r="E75" s="156">
        <f t="shared" si="1"/>
        <v>78.740157480314963</v>
      </c>
      <c r="F75" s="138"/>
      <c r="G75" s="138"/>
      <c r="H75" s="138"/>
      <c r="I75" s="174"/>
      <c r="J75" s="174"/>
      <c r="K75" s="174"/>
      <c r="L75" s="174"/>
      <c r="M75" s="137"/>
      <c r="N75" s="137"/>
      <c r="O75" s="137"/>
      <c r="P75" s="137"/>
      <c r="Q75" s="137"/>
      <c r="R75" s="137"/>
      <c r="S75" s="137"/>
      <c r="T75" s="137"/>
      <c r="U75" s="137"/>
    </row>
    <row r="76" spans="1:21" s="104" customFormat="1" ht="18" x14ac:dyDescent="0.25">
      <c r="A76" s="155" t="s">
        <v>65</v>
      </c>
      <c r="B76" s="155" t="s">
        <v>26</v>
      </c>
      <c r="C76" s="156">
        <v>51.2</v>
      </c>
      <c r="D76" s="156">
        <v>54.7</v>
      </c>
      <c r="E76" s="156">
        <f t="shared" si="1"/>
        <v>93.601462522851918</v>
      </c>
      <c r="F76" s="138"/>
      <c r="G76" s="138"/>
      <c r="H76" s="138"/>
      <c r="I76" s="174"/>
      <c r="J76" s="174"/>
      <c r="K76" s="174"/>
      <c r="L76" s="174"/>
      <c r="M76" s="137"/>
      <c r="N76" s="137"/>
      <c r="O76" s="137"/>
      <c r="P76" s="137"/>
      <c r="Q76" s="137"/>
      <c r="R76" s="137"/>
      <c r="S76" s="137"/>
      <c r="T76" s="137"/>
      <c r="U76" s="137"/>
    </row>
    <row r="77" spans="1:21" s="104" customFormat="1" ht="18" x14ac:dyDescent="0.25">
      <c r="A77" s="157" t="s">
        <v>70</v>
      </c>
      <c r="B77" s="155" t="s">
        <v>64</v>
      </c>
      <c r="C77" s="156">
        <v>4.5999999999999996</v>
      </c>
      <c r="D77" s="156">
        <v>5</v>
      </c>
      <c r="E77" s="156">
        <f t="shared" si="1"/>
        <v>92</v>
      </c>
      <c r="F77" s="138"/>
      <c r="G77" s="138"/>
      <c r="H77" s="138"/>
      <c r="I77" s="174"/>
      <c r="J77" s="174"/>
      <c r="K77" s="174"/>
      <c r="L77" s="174"/>
      <c r="M77" s="137"/>
      <c r="N77" s="137"/>
      <c r="O77" s="137"/>
      <c r="P77" s="137"/>
      <c r="Q77" s="137"/>
      <c r="R77" s="137"/>
      <c r="S77" s="137"/>
      <c r="T77" s="137"/>
      <c r="U77" s="137"/>
    </row>
    <row r="78" spans="1:21" s="104" customFormat="1" ht="18" x14ac:dyDescent="0.25">
      <c r="A78" s="155" t="s">
        <v>65</v>
      </c>
      <c r="B78" s="155" t="s">
        <v>26</v>
      </c>
      <c r="C78" s="156">
        <v>23.4</v>
      </c>
      <c r="D78" s="156">
        <v>21.5</v>
      </c>
      <c r="E78" s="156">
        <f t="shared" si="1"/>
        <v>108.83720930232556</v>
      </c>
      <c r="F78" s="138"/>
      <c r="G78" s="138"/>
      <c r="H78" s="138"/>
      <c r="I78" s="174"/>
      <c r="J78" s="174"/>
      <c r="K78" s="174"/>
      <c r="L78" s="174"/>
      <c r="M78" s="137"/>
      <c r="N78" s="137"/>
      <c r="O78" s="137"/>
      <c r="P78" s="137"/>
      <c r="Q78" s="137"/>
      <c r="R78" s="137"/>
      <c r="S78" s="137"/>
      <c r="T78" s="137"/>
      <c r="U78" s="137"/>
    </row>
    <row r="79" spans="1:21" s="104" customFormat="1" ht="42.75" customHeight="1" x14ac:dyDescent="0.25">
      <c r="A79" s="151" t="s">
        <v>71</v>
      </c>
      <c r="B79" s="152" t="s">
        <v>61</v>
      </c>
      <c r="C79" s="153">
        <v>-231</v>
      </c>
      <c r="D79" s="153">
        <v>-118</v>
      </c>
      <c r="E79" s="153">
        <f t="shared" si="1"/>
        <v>195.76271186440678</v>
      </c>
      <c r="F79" s="138"/>
      <c r="G79" s="138"/>
      <c r="H79" s="138"/>
      <c r="I79" s="174"/>
      <c r="J79" s="174"/>
      <c r="K79" s="174"/>
      <c r="L79" s="174"/>
      <c r="M79" s="137"/>
      <c r="N79" s="137"/>
      <c r="O79" s="137"/>
      <c r="P79" s="137"/>
      <c r="Q79" s="137"/>
      <c r="R79" s="137"/>
      <c r="S79" s="137"/>
      <c r="T79" s="137"/>
      <c r="U79" s="137"/>
    </row>
    <row r="80" spans="1:21" s="104" customFormat="1" ht="36" x14ac:dyDescent="0.25">
      <c r="A80" s="151" t="s">
        <v>72</v>
      </c>
      <c r="B80" s="152" t="s">
        <v>26</v>
      </c>
      <c r="C80" s="153">
        <v>0</v>
      </c>
      <c r="D80" s="153">
        <v>0</v>
      </c>
      <c r="E80" s="153" t="e">
        <f t="shared" si="1"/>
        <v>#DIV/0!</v>
      </c>
      <c r="F80" s="138"/>
      <c r="G80" s="138"/>
      <c r="H80" s="138"/>
      <c r="I80" s="174"/>
      <c r="J80" s="174"/>
      <c r="K80" s="174"/>
      <c r="L80" s="174"/>
      <c r="M80" s="137"/>
      <c r="N80" s="137"/>
      <c r="O80" s="137"/>
      <c r="P80" s="137"/>
      <c r="Q80" s="137"/>
      <c r="R80" s="137"/>
      <c r="S80" s="137"/>
      <c r="T80" s="137"/>
      <c r="U80" s="137"/>
    </row>
    <row r="81" spans="1:21" s="104" customFormat="1" ht="36" x14ac:dyDescent="0.25">
      <c r="A81" s="151" t="s">
        <v>73</v>
      </c>
      <c r="B81" s="152" t="s">
        <v>26</v>
      </c>
      <c r="C81" s="153">
        <v>100</v>
      </c>
      <c r="D81" s="153">
        <v>100</v>
      </c>
      <c r="E81" s="153">
        <f t="shared" si="1"/>
        <v>100</v>
      </c>
      <c r="F81" s="138"/>
      <c r="G81" s="138"/>
      <c r="H81" s="138"/>
      <c r="I81" s="174"/>
      <c r="J81" s="174"/>
      <c r="K81" s="174"/>
      <c r="L81" s="174"/>
      <c r="M81" s="137"/>
      <c r="N81" s="137"/>
      <c r="O81" s="137"/>
      <c r="P81" s="137"/>
      <c r="Q81" s="137"/>
      <c r="R81" s="137"/>
      <c r="S81" s="137"/>
      <c r="T81" s="137"/>
      <c r="U81" s="137"/>
    </row>
    <row r="82" spans="1:21" s="104" customFormat="1" ht="18.75" customHeight="1" x14ac:dyDescent="0.25">
      <c r="A82" s="234" t="s">
        <v>74</v>
      </c>
      <c r="B82" s="234"/>
      <c r="C82" s="234"/>
      <c r="D82" s="234"/>
      <c r="E82" s="234"/>
      <c r="F82" s="138"/>
      <c r="G82" s="138"/>
      <c r="H82" s="138"/>
      <c r="I82" s="174"/>
      <c r="J82" s="174"/>
      <c r="K82" s="174"/>
      <c r="L82" s="174"/>
      <c r="M82" s="137"/>
      <c r="N82" s="137"/>
      <c r="O82" s="137"/>
      <c r="P82" s="137"/>
      <c r="Q82" s="137"/>
      <c r="R82" s="137"/>
      <c r="S82" s="137"/>
      <c r="T82" s="137"/>
      <c r="U82" s="137"/>
    </row>
    <row r="83" spans="1:21" s="104" customFormat="1" ht="18" x14ac:dyDescent="0.25">
      <c r="A83" s="167" t="s">
        <v>75</v>
      </c>
      <c r="B83" s="152" t="s">
        <v>76</v>
      </c>
      <c r="C83" s="220">
        <v>19.46</v>
      </c>
      <c r="D83" s="220">
        <v>19.652999999999999</v>
      </c>
      <c r="E83" s="153">
        <f t="shared" ref="E83:E103" si="2">C83/D83*100</f>
        <v>99.017961634356084</v>
      </c>
      <c r="F83" s="138"/>
      <c r="G83" s="138"/>
      <c r="H83" s="138"/>
      <c r="I83" s="174"/>
      <c r="J83" s="174"/>
      <c r="K83" s="174"/>
      <c r="L83" s="174"/>
      <c r="M83" s="137"/>
      <c r="N83" s="137"/>
      <c r="O83" s="137"/>
      <c r="P83" s="137"/>
      <c r="Q83" s="137"/>
      <c r="R83" s="137"/>
      <c r="S83" s="137"/>
      <c r="T83" s="137"/>
      <c r="U83" s="137"/>
    </row>
    <row r="84" spans="1:21" s="104" customFormat="1" ht="18" x14ac:dyDescent="0.25">
      <c r="A84" s="151" t="s">
        <v>77</v>
      </c>
      <c r="B84" s="152" t="s">
        <v>64</v>
      </c>
      <c r="C84" s="220">
        <v>5.1189999999999998</v>
      </c>
      <c r="D84" s="220">
        <v>5.4509999999999996</v>
      </c>
      <c r="E84" s="153">
        <f t="shared" si="2"/>
        <v>93.909374426710698</v>
      </c>
      <c r="F84" s="235"/>
      <c r="G84" s="138"/>
      <c r="H84" s="138"/>
      <c r="I84" s="174"/>
      <c r="J84" s="174"/>
      <c r="K84" s="174"/>
      <c r="L84" s="174"/>
      <c r="M84" s="137"/>
      <c r="N84" s="137"/>
      <c r="O84" s="137"/>
      <c r="P84" s="137"/>
      <c r="Q84" s="137"/>
      <c r="R84" s="137"/>
      <c r="S84" s="137"/>
      <c r="T84" s="137"/>
      <c r="U84" s="137"/>
    </row>
    <row r="85" spans="1:21" s="104" customFormat="1" ht="18" x14ac:dyDescent="0.25">
      <c r="A85" s="157" t="s">
        <v>78</v>
      </c>
      <c r="B85" s="155" t="s">
        <v>64</v>
      </c>
      <c r="C85" s="218">
        <v>0.58499999999999996</v>
      </c>
      <c r="D85" s="218">
        <v>0.69599999999999995</v>
      </c>
      <c r="E85" s="161">
        <f t="shared" si="2"/>
        <v>84.051724137931032</v>
      </c>
      <c r="F85" s="235"/>
      <c r="G85" s="138"/>
      <c r="H85" s="138"/>
      <c r="I85" s="174"/>
      <c r="J85" s="174"/>
      <c r="K85" s="174"/>
      <c r="L85" s="174"/>
      <c r="M85" s="137"/>
      <c r="N85" s="137"/>
      <c r="O85" s="137"/>
      <c r="P85" s="137"/>
      <c r="Q85" s="137"/>
      <c r="R85" s="137"/>
      <c r="S85" s="137"/>
      <c r="T85" s="137"/>
      <c r="U85" s="137"/>
    </row>
    <row r="86" spans="1:21" s="104" customFormat="1" ht="18" x14ac:dyDescent="0.25">
      <c r="A86" s="151" t="s">
        <v>79</v>
      </c>
      <c r="B86" s="152" t="s">
        <v>64</v>
      </c>
      <c r="C86" s="220">
        <v>0.46300000000000002</v>
      </c>
      <c r="D86" s="220">
        <v>0.42599999999999999</v>
      </c>
      <c r="E86" s="153">
        <f t="shared" si="2"/>
        <v>108.68544600938968</v>
      </c>
      <c r="F86" s="235"/>
      <c r="G86" s="138"/>
      <c r="H86" s="138"/>
      <c r="I86" s="174"/>
      <c r="J86" s="174"/>
      <c r="K86" s="174"/>
      <c r="L86" s="174"/>
      <c r="M86" s="137"/>
      <c r="N86" s="137"/>
      <c r="O86" s="137"/>
      <c r="P86" s="137"/>
      <c r="Q86" s="137"/>
      <c r="R86" s="137"/>
      <c r="S86" s="137"/>
      <c r="T86" s="137"/>
      <c r="U86" s="137"/>
    </row>
    <row r="87" spans="1:21" s="104" customFormat="1" ht="18" x14ac:dyDescent="0.25">
      <c r="A87" s="151" t="s">
        <v>80</v>
      </c>
      <c r="B87" s="152" t="s">
        <v>64</v>
      </c>
      <c r="C87" s="220">
        <v>4.6310000000000002</v>
      </c>
      <c r="D87" s="220">
        <v>6.8250000000000002</v>
      </c>
      <c r="E87" s="153">
        <f t="shared" si="2"/>
        <v>67.853479853479854</v>
      </c>
      <c r="F87" s="235"/>
      <c r="G87" s="138"/>
      <c r="H87" s="138"/>
      <c r="I87" s="174"/>
      <c r="J87" s="174"/>
      <c r="K87" s="174"/>
      <c r="L87" s="174"/>
      <c r="M87" s="137"/>
      <c r="N87" s="137"/>
      <c r="O87" s="137"/>
      <c r="P87" s="137"/>
      <c r="Q87" s="137"/>
      <c r="R87" s="137"/>
      <c r="S87" s="137"/>
      <c r="T87" s="137"/>
      <c r="U87" s="137"/>
    </row>
    <row r="88" spans="1:21" s="104" customFormat="1" ht="18" x14ac:dyDescent="0.25">
      <c r="A88" s="157" t="s">
        <v>81</v>
      </c>
      <c r="B88" s="155" t="s">
        <v>64</v>
      </c>
      <c r="C88" s="218">
        <v>0.13800000000000001</v>
      </c>
      <c r="D88" s="218">
        <v>0.154</v>
      </c>
      <c r="E88" s="161">
        <f t="shared" si="2"/>
        <v>89.610389610389618</v>
      </c>
      <c r="F88" s="235"/>
      <c r="G88" s="138"/>
      <c r="H88" s="138"/>
      <c r="I88" s="174"/>
      <c r="J88" s="174"/>
      <c r="K88" s="174"/>
      <c r="L88" s="174"/>
      <c r="M88" s="137"/>
      <c r="N88" s="137"/>
      <c r="O88" s="137"/>
      <c r="P88" s="137"/>
      <c r="Q88" s="137"/>
      <c r="R88" s="137"/>
      <c r="S88" s="137"/>
      <c r="T88" s="137"/>
      <c r="U88" s="137"/>
    </row>
    <row r="89" spans="1:21" s="104" customFormat="1" ht="54" x14ac:dyDescent="0.25">
      <c r="A89" s="151" t="s">
        <v>82</v>
      </c>
      <c r="B89" s="152" t="s">
        <v>26</v>
      </c>
      <c r="C89" s="153">
        <v>6.6</v>
      </c>
      <c r="D89" s="153">
        <v>5.8</v>
      </c>
      <c r="E89" s="153">
        <f t="shared" si="2"/>
        <v>113.79310344827587</v>
      </c>
      <c r="F89" s="138"/>
      <c r="G89" s="138"/>
      <c r="H89" s="138"/>
      <c r="I89" s="174"/>
      <c r="J89" s="174"/>
      <c r="K89" s="174"/>
      <c r="L89" s="174"/>
      <c r="M89" s="137"/>
      <c r="N89" s="137"/>
      <c r="O89" s="137"/>
      <c r="P89" s="137"/>
      <c r="Q89" s="137"/>
      <c r="R89" s="137"/>
      <c r="S89" s="137"/>
      <c r="T89" s="137"/>
      <c r="U89" s="137"/>
    </row>
    <row r="90" spans="1:21" s="104" customFormat="1" ht="36" x14ac:dyDescent="0.25">
      <c r="A90" s="157" t="s">
        <v>83</v>
      </c>
      <c r="B90" s="155" t="s">
        <v>26</v>
      </c>
      <c r="C90" s="156">
        <v>3</v>
      </c>
      <c r="D90" s="156">
        <v>2.4</v>
      </c>
      <c r="E90" s="156">
        <f t="shared" si="2"/>
        <v>125</v>
      </c>
      <c r="F90" s="138"/>
      <c r="G90" s="138"/>
      <c r="H90" s="138"/>
      <c r="I90" s="174"/>
      <c r="J90" s="174"/>
      <c r="K90" s="174"/>
      <c r="L90" s="174"/>
      <c r="M90" s="137"/>
      <c r="N90" s="137"/>
      <c r="O90" s="137"/>
      <c r="P90" s="137"/>
      <c r="Q90" s="137"/>
      <c r="R90" s="137"/>
      <c r="S90" s="137"/>
      <c r="T90" s="137"/>
      <c r="U90" s="137"/>
    </row>
    <row r="91" spans="1:21" s="104" customFormat="1" ht="42" customHeight="1" x14ac:dyDescent="0.25">
      <c r="A91" s="157" t="s">
        <v>12</v>
      </c>
      <c r="B91" s="155" t="s">
        <v>26</v>
      </c>
      <c r="C91" s="156">
        <v>2.5</v>
      </c>
      <c r="D91" s="156">
        <v>1.2</v>
      </c>
      <c r="E91" s="156">
        <f t="shared" si="2"/>
        <v>208.33333333333334</v>
      </c>
      <c r="F91" s="138"/>
      <c r="G91" s="138"/>
      <c r="H91" s="138"/>
      <c r="I91" s="174"/>
      <c r="J91" s="174"/>
      <c r="K91" s="174"/>
      <c r="L91" s="174"/>
      <c r="M91" s="137"/>
      <c r="N91" s="137"/>
      <c r="O91" s="137"/>
      <c r="P91" s="137"/>
      <c r="Q91" s="137"/>
      <c r="R91" s="137"/>
      <c r="S91" s="137"/>
      <c r="T91" s="137"/>
      <c r="U91" s="137"/>
    </row>
    <row r="92" spans="1:21" s="104" customFormat="1" ht="18" x14ac:dyDescent="0.25">
      <c r="A92" s="157" t="s">
        <v>13</v>
      </c>
      <c r="B92" s="155" t="s">
        <v>26</v>
      </c>
      <c r="C92" s="156">
        <v>0.6</v>
      </c>
      <c r="D92" s="156">
        <v>1.2</v>
      </c>
      <c r="E92" s="156">
        <f t="shared" si="2"/>
        <v>50</v>
      </c>
      <c r="F92" s="138"/>
      <c r="G92" s="138"/>
      <c r="H92" s="138"/>
      <c r="I92" s="174"/>
      <c r="J92" s="174"/>
      <c r="K92" s="174"/>
      <c r="L92" s="174"/>
      <c r="M92" s="137"/>
      <c r="N92" s="137"/>
      <c r="O92" s="137"/>
      <c r="P92" s="137"/>
      <c r="Q92" s="137"/>
      <c r="R92" s="137"/>
      <c r="S92" s="137"/>
      <c r="T92" s="137"/>
      <c r="U92" s="137"/>
    </row>
    <row r="93" spans="1:21" s="104" customFormat="1" ht="18" x14ac:dyDescent="0.25">
      <c r="A93" s="157" t="s">
        <v>14</v>
      </c>
      <c r="B93" s="155" t="s">
        <v>26</v>
      </c>
      <c r="C93" s="156">
        <v>0</v>
      </c>
      <c r="D93" s="156">
        <v>0</v>
      </c>
      <c r="E93" s="156" t="e">
        <f t="shared" si="2"/>
        <v>#DIV/0!</v>
      </c>
      <c r="F93" s="138"/>
      <c r="G93" s="138"/>
      <c r="H93" s="138"/>
      <c r="I93" s="174"/>
      <c r="J93" s="174"/>
      <c r="K93" s="174"/>
      <c r="L93" s="174"/>
      <c r="M93" s="137"/>
      <c r="N93" s="137"/>
      <c r="O93" s="137"/>
      <c r="P93" s="137"/>
      <c r="Q93" s="137"/>
      <c r="R93" s="137"/>
      <c r="S93" s="137"/>
      <c r="T93" s="137"/>
      <c r="U93" s="137"/>
    </row>
    <row r="94" spans="1:21" s="104" customFormat="1" ht="18" x14ac:dyDescent="0.25">
      <c r="A94" s="157" t="s">
        <v>15</v>
      </c>
      <c r="B94" s="155" t="s">
        <v>26</v>
      </c>
      <c r="C94" s="156">
        <v>0</v>
      </c>
      <c r="D94" s="156">
        <v>0.1</v>
      </c>
      <c r="E94" s="156">
        <f t="shared" si="2"/>
        <v>0</v>
      </c>
      <c r="F94" s="138"/>
      <c r="G94" s="138"/>
      <c r="H94" s="138"/>
      <c r="I94" s="174"/>
      <c r="J94" s="174"/>
      <c r="K94" s="174"/>
      <c r="L94" s="174"/>
      <c r="M94" s="137"/>
      <c r="N94" s="137"/>
      <c r="O94" s="137"/>
      <c r="P94" s="137"/>
      <c r="Q94" s="137"/>
      <c r="R94" s="137"/>
      <c r="S94" s="137"/>
      <c r="T94" s="137"/>
      <c r="U94" s="137"/>
    </row>
    <row r="95" spans="1:21" s="104" customFormat="1" ht="18" x14ac:dyDescent="0.25">
      <c r="A95" s="157" t="s">
        <v>16</v>
      </c>
      <c r="B95" s="155" t="s">
        <v>26</v>
      </c>
      <c r="C95" s="156">
        <v>0.3</v>
      </c>
      <c r="D95" s="156">
        <v>0.5</v>
      </c>
      <c r="E95" s="156">
        <f t="shared" si="2"/>
        <v>60</v>
      </c>
      <c r="F95" s="138"/>
      <c r="G95" s="138"/>
      <c r="H95" s="138"/>
      <c r="I95" s="174"/>
      <c r="J95" s="174"/>
      <c r="K95" s="174"/>
      <c r="L95" s="174"/>
      <c r="M95" s="137"/>
      <c r="N95" s="137"/>
      <c r="O95" s="137"/>
      <c r="P95" s="137"/>
      <c r="Q95" s="137"/>
      <c r="R95" s="137"/>
      <c r="S95" s="137"/>
      <c r="T95" s="137"/>
      <c r="U95" s="137"/>
    </row>
    <row r="96" spans="1:21" s="104" customFormat="1" ht="36" x14ac:dyDescent="0.25">
      <c r="A96" s="157" t="s">
        <v>17</v>
      </c>
      <c r="B96" s="155" t="s">
        <v>26</v>
      </c>
      <c r="C96" s="156">
        <v>0.4</v>
      </c>
      <c r="D96" s="156">
        <v>0.3</v>
      </c>
      <c r="E96" s="156">
        <f t="shared" si="2"/>
        <v>133.33333333333334</v>
      </c>
      <c r="F96" s="138"/>
      <c r="G96" s="138"/>
      <c r="H96" s="138"/>
      <c r="I96" s="174"/>
      <c r="J96" s="174"/>
      <c r="K96" s="174"/>
      <c r="L96" s="174"/>
      <c r="M96" s="137"/>
      <c r="N96" s="137"/>
      <c r="O96" s="137"/>
      <c r="P96" s="137"/>
      <c r="Q96" s="137"/>
      <c r="R96" s="137"/>
      <c r="S96" s="137"/>
      <c r="T96" s="137"/>
      <c r="U96" s="137"/>
    </row>
    <row r="97" spans="1:21" s="104" customFormat="1" ht="59.25" customHeight="1" x14ac:dyDescent="0.25">
      <c r="A97" s="157" t="s">
        <v>18</v>
      </c>
      <c r="B97" s="155" t="s">
        <v>26</v>
      </c>
      <c r="C97" s="156">
        <v>0</v>
      </c>
      <c r="D97" s="156">
        <v>0</v>
      </c>
      <c r="E97" s="156" t="e">
        <f t="shared" si="2"/>
        <v>#DIV/0!</v>
      </c>
      <c r="F97" s="138"/>
      <c r="G97" s="138"/>
      <c r="H97" s="138"/>
      <c r="I97" s="174"/>
      <c r="J97" s="174"/>
      <c r="K97" s="174"/>
      <c r="L97" s="174"/>
      <c r="M97" s="137"/>
      <c r="N97" s="137"/>
      <c r="O97" s="137"/>
      <c r="P97" s="137"/>
      <c r="Q97" s="137"/>
      <c r="R97" s="137"/>
      <c r="S97" s="137"/>
      <c r="T97" s="137"/>
      <c r="U97" s="137"/>
    </row>
    <row r="98" spans="1:21" s="104" customFormat="1" ht="18" x14ac:dyDescent="0.25">
      <c r="A98" s="157" t="s">
        <v>245</v>
      </c>
      <c r="B98" s="155" t="s">
        <v>26</v>
      </c>
      <c r="C98" s="156">
        <v>0</v>
      </c>
      <c r="D98" s="156">
        <v>0</v>
      </c>
      <c r="E98" s="156" t="e">
        <f t="shared" si="2"/>
        <v>#DIV/0!</v>
      </c>
      <c r="F98" s="138"/>
      <c r="G98" s="138"/>
      <c r="H98" s="138"/>
      <c r="I98" s="174"/>
      <c r="J98" s="174"/>
      <c r="K98" s="174"/>
      <c r="L98" s="174"/>
      <c r="M98" s="137"/>
      <c r="N98" s="137"/>
      <c r="O98" s="137"/>
      <c r="P98" s="137"/>
      <c r="Q98" s="137"/>
      <c r="R98" s="137"/>
      <c r="S98" s="137"/>
      <c r="T98" s="137"/>
      <c r="U98" s="137"/>
    </row>
    <row r="99" spans="1:21" s="104" customFormat="1" ht="36" x14ac:dyDescent="0.25">
      <c r="A99" s="157" t="s">
        <v>52</v>
      </c>
      <c r="B99" s="155" t="s">
        <v>26</v>
      </c>
      <c r="C99" s="156">
        <v>2.9</v>
      </c>
      <c r="D99" s="156">
        <v>2.5</v>
      </c>
      <c r="E99" s="156">
        <f t="shared" si="2"/>
        <v>115.99999999999999</v>
      </c>
      <c r="F99" s="138"/>
      <c r="G99" s="138"/>
      <c r="H99" s="138"/>
      <c r="I99" s="174"/>
      <c r="J99" s="174"/>
      <c r="K99" s="174"/>
      <c r="L99" s="174"/>
      <c r="M99" s="137"/>
      <c r="N99" s="137"/>
      <c r="O99" s="137"/>
      <c r="P99" s="137"/>
      <c r="Q99" s="137"/>
      <c r="R99" s="137"/>
      <c r="S99" s="137"/>
      <c r="T99" s="137"/>
      <c r="U99" s="137"/>
    </row>
    <row r="100" spans="1:21" s="104" customFormat="1" ht="18" x14ac:dyDescent="0.25">
      <c r="A100" s="157" t="s">
        <v>20</v>
      </c>
      <c r="B100" s="155" t="s">
        <v>26</v>
      </c>
      <c r="C100" s="156">
        <v>0</v>
      </c>
      <c r="D100" s="156">
        <v>0</v>
      </c>
      <c r="E100" s="156" t="e">
        <f t="shared" si="2"/>
        <v>#DIV/0!</v>
      </c>
      <c r="F100" s="138"/>
      <c r="G100" s="138"/>
      <c r="H100" s="138"/>
      <c r="I100" s="174"/>
      <c r="J100" s="174"/>
      <c r="K100" s="174"/>
      <c r="L100" s="174"/>
      <c r="M100" s="137"/>
      <c r="N100" s="137"/>
      <c r="O100" s="137"/>
      <c r="P100" s="137"/>
      <c r="Q100" s="137"/>
      <c r="R100" s="137"/>
      <c r="S100" s="137"/>
      <c r="T100" s="137"/>
      <c r="U100" s="137"/>
    </row>
    <row r="101" spans="1:21" s="104" customFormat="1" ht="18" x14ac:dyDescent="0.25">
      <c r="A101" s="157" t="s">
        <v>21</v>
      </c>
      <c r="B101" s="155" t="s">
        <v>26</v>
      </c>
      <c r="C101" s="156">
        <v>0</v>
      </c>
      <c r="D101" s="156">
        <v>0</v>
      </c>
      <c r="E101" s="156" t="e">
        <f t="shared" si="2"/>
        <v>#DIV/0!</v>
      </c>
      <c r="F101" s="138"/>
      <c r="G101" s="138"/>
      <c r="H101" s="138"/>
      <c r="I101" s="174"/>
      <c r="J101" s="174"/>
      <c r="K101" s="174"/>
      <c r="L101" s="174"/>
      <c r="M101" s="137"/>
      <c r="N101" s="137"/>
      <c r="O101" s="137"/>
      <c r="P101" s="137"/>
      <c r="Q101" s="137"/>
      <c r="R101" s="137"/>
      <c r="S101" s="137"/>
      <c r="T101" s="137"/>
      <c r="U101" s="137"/>
    </row>
    <row r="102" spans="1:21" s="104" customFormat="1" ht="18" x14ac:dyDescent="0.25">
      <c r="A102" s="157" t="s">
        <v>22</v>
      </c>
      <c r="B102" s="155" t="s">
        <v>26</v>
      </c>
      <c r="C102" s="221">
        <v>0</v>
      </c>
      <c r="D102" s="221">
        <v>0</v>
      </c>
      <c r="E102" s="156" t="e">
        <f t="shared" si="2"/>
        <v>#DIV/0!</v>
      </c>
      <c r="F102" s="138"/>
      <c r="G102" s="138"/>
      <c r="H102" s="138"/>
      <c r="I102" s="174"/>
      <c r="J102" s="174"/>
      <c r="K102" s="174"/>
      <c r="L102" s="174"/>
      <c r="M102" s="137"/>
      <c r="N102" s="137"/>
      <c r="O102" s="137"/>
      <c r="P102" s="137"/>
      <c r="Q102" s="137"/>
      <c r="R102" s="137"/>
      <c r="S102" s="137"/>
      <c r="T102" s="137"/>
      <c r="U102" s="137"/>
    </row>
    <row r="103" spans="1:21" s="104" customFormat="1" ht="81.75" customHeight="1" x14ac:dyDescent="0.25">
      <c r="A103" s="157" t="s">
        <v>84</v>
      </c>
      <c r="B103" s="155" t="s">
        <v>26</v>
      </c>
      <c r="C103" s="156">
        <v>4.0999999999999996</v>
      </c>
      <c r="D103" s="156">
        <v>4.3</v>
      </c>
      <c r="E103" s="156">
        <f t="shared" si="2"/>
        <v>95.348837209302317</v>
      </c>
      <c r="F103" s="138"/>
      <c r="G103" s="138"/>
      <c r="H103" s="138"/>
      <c r="I103" s="174"/>
      <c r="J103" s="174"/>
      <c r="K103" s="174"/>
      <c r="L103" s="174"/>
      <c r="M103" s="137"/>
      <c r="N103" s="137"/>
      <c r="O103" s="137"/>
      <c r="P103" s="137"/>
      <c r="Q103" s="137"/>
      <c r="R103" s="137"/>
      <c r="S103" s="137"/>
      <c r="T103" s="137"/>
      <c r="U103" s="137"/>
    </row>
    <row r="104" spans="1:21" s="104" customFormat="1" ht="18.75" customHeight="1" x14ac:dyDescent="0.25">
      <c r="A104" s="234" t="s">
        <v>85</v>
      </c>
      <c r="B104" s="234"/>
      <c r="C104" s="234"/>
      <c r="D104" s="234"/>
      <c r="E104" s="234"/>
      <c r="F104" s="138"/>
      <c r="G104" s="138"/>
      <c r="H104" s="138"/>
      <c r="I104" s="174"/>
      <c r="J104" s="174"/>
      <c r="K104" s="174"/>
      <c r="L104" s="174"/>
      <c r="M104" s="137"/>
      <c r="N104" s="137"/>
      <c r="O104" s="137"/>
      <c r="P104" s="137"/>
      <c r="Q104" s="137"/>
      <c r="R104" s="137"/>
      <c r="S104" s="137"/>
      <c r="T104" s="137"/>
      <c r="U104" s="137"/>
    </row>
    <row r="105" spans="1:21" s="104" customFormat="1" ht="23.25" customHeight="1" x14ac:dyDescent="0.25">
      <c r="A105" s="151" t="s">
        <v>86</v>
      </c>
      <c r="B105" s="152" t="s">
        <v>76</v>
      </c>
      <c r="C105" s="220">
        <f>SUM(C111:C123)+C107</f>
        <v>4.6110000000000007</v>
      </c>
      <c r="D105" s="220">
        <f>SUM(D111:D123)+D107</f>
        <v>4.6499999999999995</v>
      </c>
      <c r="E105" s="153">
        <f>C105/D105*100</f>
        <v>99.161290322580669</v>
      </c>
      <c r="F105" s="138"/>
      <c r="G105" s="138"/>
      <c r="H105" s="138"/>
      <c r="I105" s="174"/>
      <c r="J105" s="174"/>
      <c r="K105" s="174"/>
      <c r="L105" s="174"/>
      <c r="M105" s="137"/>
      <c r="N105" s="137"/>
      <c r="O105" s="137"/>
      <c r="P105" s="137"/>
      <c r="Q105" s="137"/>
      <c r="R105" s="137"/>
      <c r="S105" s="137"/>
      <c r="T105" s="137"/>
      <c r="U105" s="137"/>
    </row>
    <row r="106" spans="1:21" s="104" customFormat="1" ht="18" x14ac:dyDescent="0.25">
      <c r="A106" s="151" t="s">
        <v>87</v>
      </c>
      <c r="B106" s="152"/>
      <c r="C106" s="220"/>
      <c r="D106" s="220"/>
      <c r="E106" s="153"/>
      <c r="F106" s="138"/>
      <c r="G106" s="138"/>
      <c r="H106" s="138"/>
      <c r="I106" s="174"/>
      <c r="J106" s="174"/>
      <c r="K106" s="174"/>
      <c r="L106" s="174"/>
      <c r="M106" s="137"/>
      <c r="N106" s="137"/>
      <c r="O106" s="137"/>
      <c r="P106" s="137"/>
      <c r="Q106" s="137"/>
      <c r="R106" s="137"/>
      <c r="S106" s="137"/>
      <c r="T106" s="137"/>
      <c r="U106" s="137"/>
    </row>
    <row r="107" spans="1:21" s="104" customFormat="1" ht="36" x14ac:dyDescent="0.25">
      <c r="A107" s="157" t="s">
        <v>88</v>
      </c>
      <c r="B107" s="155" t="s">
        <v>76</v>
      </c>
      <c r="C107" s="218">
        <f xml:space="preserve"> SUM(C108:C110)</f>
        <v>0.19</v>
      </c>
      <c r="D107" s="218">
        <f xml:space="preserve"> SUM(D108:D110)</f>
        <v>0.215</v>
      </c>
      <c r="E107" s="156">
        <f t="shared" ref="E107:E124" si="3">C107/D107*100</f>
        <v>88.372093023255815</v>
      </c>
      <c r="F107" s="138"/>
      <c r="G107" s="138"/>
      <c r="H107" s="138"/>
      <c r="I107" s="174"/>
      <c r="J107" s="174"/>
      <c r="K107" s="174"/>
      <c r="L107" s="174"/>
      <c r="M107" s="137"/>
      <c r="N107" s="137"/>
      <c r="O107" s="137"/>
      <c r="P107" s="137"/>
      <c r="Q107" s="137"/>
      <c r="R107" s="137"/>
      <c r="S107" s="137"/>
      <c r="T107" s="137"/>
      <c r="U107" s="137"/>
    </row>
    <row r="108" spans="1:21" s="104" customFormat="1" ht="39" customHeight="1" x14ac:dyDescent="0.25">
      <c r="A108" s="157" t="s">
        <v>12</v>
      </c>
      <c r="B108" s="155" t="s">
        <v>76</v>
      </c>
      <c r="C108" s="218">
        <v>0.16200000000000001</v>
      </c>
      <c r="D108" s="218">
        <v>0.17799999999999999</v>
      </c>
      <c r="E108" s="156">
        <f t="shared" si="3"/>
        <v>91.011235955056193</v>
      </c>
      <c r="F108" s="138"/>
      <c r="G108" s="138"/>
      <c r="H108" s="138"/>
      <c r="I108" s="174"/>
      <c r="J108" s="174"/>
      <c r="K108" s="174"/>
      <c r="L108" s="174"/>
      <c r="M108" s="137"/>
      <c r="N108" s="137"/>
      <c r="O108" s="137"/>
      <c r="P108" s="137"/>
      <c r="Q108" s="137"/>
      <c r="R108" s="137"/>
      <c r="S108" s="137"/>
      <c r="T108" s="137"/>
      <c r="U108" s="137"/>
    </row>
    <row r="109" spans="1:21" s="104" customFormat="1" ht="18" x14ac:dyDescent="0.25">
      <c r="A109" s="157" t="s">
        <v>13</v>
      </c>
      <c r="B109" s="155" t="s">
        <v>76</v>
      </c>
      <c r="C109" s="218">
        <v>2.8000000000000001E-2</v>
      </c>
      <c r="D109" s="218">
        <v>3.6999999999999998E-2</v>
      </c>
      <c r="E109" s="156">
        <f t="shared" si="3"/>
        <v>75.675675675675677</v>
      </c>
      <c r="F109" s="138"/>
      <c r="G109" s="138"/>
      <c r="H109" s="138"/>
      <c r="I109" s="174"/>
      <c r="J109" s="174"/>
      <c r="K109" s="174"/>
      <c r="L109" s="174"/>
      <c r="M109" s="137"/>
      <c r="N109" s="137"/>
      <c r="O109" s="137"/>
      <c r="P109" s="137"/>
      <c r="Q109" s="137"/>
      <c r="R109" s="137"/>
      <c r="S109" s="137"/>
      <c r="T109" s="137"/>
      <c r="U109" s="137"/>
    </row>
    <row r="110" spans="1:21" s="104" customFormat="1" ht="18" x14ac:dyDescent="0.25">
      <c r="A110" s="157" t="s">
        <v>14</v>
      </c>
      <c r="B110" s="155" t="s">
        <v>76</v>
      </c>
      <c r="C110" s="218">
        <v>0</v>
      </c>
      <c r="D110" s="218">
        <v>0</v>
      </c>
      <c r="E110" s="156" t="e">
        <f t="shared" si="3"/>
        <v>#DIV/0!</v>
      </c>
      <c r="F110" s="138"/>
      <c r="G110" s="138"/>
      <c r="H110" s="138"/>
      <c r="I110" s="174"/>
      <c r="J110" s="174"/>
      <c r="K110" s="174"/>
      <c r="L110" s="174"/>
      <c r="M110" s="137"/>
      <c r="N110" s="137"/>
      <c r="O110" s="137"/>
      <c r="P110" s="137"/>
      <c r="Q110" s="137"/>
      <c r="R110" s="137"/>
      <c r="S110" s="137"/>
      <c r="T110" s="137"/>
      <c r="U110" s="137"/>
    </row>
    <row r="111" spans="1:21" s="104" customFormat="1" ht="18" x14ac:dyDescent="0.25">
      <c r="A111" s="157" t="s">
        <v>15</v>
      </c>
      <c r="B111" s="155" t="s">
        <v>76</v>
      </c>
      <c r="C111" s="218">
        <v>1.8540000000000001</v>
      </c>
      <c r="D111" s="218">
        <v>1.802</v>
      </c>
      <c r="E111" s="156">
        <f t="shared" si="3"/>
        <v>102.88568257491677</v>
      </c>
      <c r="F111" s="138"/>
      <c r="G111" s="138"/>
      <c r="H111" s="138"/>
      <c r="I111" s="174"/>
      <c r="J111" s="174"/>
      <c r="K111" s="174"/>
      <c r="L111" s="174"/>
      <c r="M111" s="137"/>
      <c r="N111" s="137"/>
      <c r="O111" s="137"/>
      <c r="P111" s="137"/>
      <c r="Q111" s="137"/>
      <c r="R111" s="137"/>
      <c r="S111" s="137"/>
      <c r="T111" s="137"/>
      <c r="U111" s="137"/>
    </row>
    <row r="112" spans="1:21" s="104" customFormat="1" ht="18" x14ac:dyDescent="0.25">
      <c r="A112" s="157" t="s">
        <v>16</v>
      </c>
      <c r="B112" s="155" t="s">
        <v>76</v>
      </c>
      <c r="C112" s="218">
        <v>1.7999999999999999E-2</v>
      </c>
      <c r="D112" s="218">
        <v>1.7999999999999999E-2</v>
      </c>
      <c r="E112" s="156">
        <f t="shared" si="3"/>
        <v>100</v>
      </c>
      <c r="F112" s="138"/>
      <c r="G112" s="138"/>
      <c r="H112" s="138"/>
      <c r="I112" s="174"/>
      <c r="J112" s="174"/>
      <c r="K112" s="174"/>
      <c r="L112" s="174"/>
      <c r="M112" s="137"/>
      <c r="N112" s="137"/>
      <c r="O112" s="137"/>
      <c r="P112" s="137"/>
      <c r="Q112" s="137"/>
      <c r="R112" s="137"/>
      <c r="S112" s="137"/>
      <c r="T112" s="137"/>
      <c r="U112" s="137"/>
    </row>
    <row r="113" spans="1:21" s="104" customFormat="1" ht="40.5" customHeight="1" x14ac:dyDescent="0.25">
      <c r="A113" s="157" t="s">
        <v>17</v>
      </c>
      <c r="B113" s="155" t="s">
        <v>76</v>
      </c>
      <c r="C113" s="218">
        <v>0.24399999999999999</v>
      </c>
      <c r="D113" s="218">
        <v>0.245</v>
      </c>
      <c r="E113" s="156">
        <f t="shared" si="3"/>
        <v>99.591836734693871</v>
      </c>
      <c r="F113" s="138"/>
      <c r="G113" s="138"/>
      <c r="H113" s="138"/>
      <c r="I113" s="174"/>
      <c r="J113" s="174"/>
      <c r="K113" s="174"/>
      <c r="L113" s="174"/>
      <c r="M113" s="137"/>
      <c r="N113" s="137"/>
      <c r="O113" s="137"/>
      <c r="P113" s="137"/>
      <c r="Q113" s="137"/>
      <c r="R113" s="137"/>
      <c r="S113" s="137"/>
      <c r="T113" s="137"/>
      <c r="U113" s="137"/>
    </row>
    <row r="114" spans="1:21" s="104" customFormat="1" ht="57.75" customHeight="1" x14ac:dyDescent="0.25">
      <c r="A114" s="157" t="s">
        <v>18</v>
      </c>
      <c r="B114" s="155" t="s">
        <v>76</v>
      </c>
      <c r="C114" s="218">
        <v>0</v>
      </c>
      <c r="D114" s="218">
        <v>0</v>
      </c>
      <c r="E114" s="156" t="e">
        <f t="shared" si="3"/>
        <v>#DIV/0!</v>
      </c>
      <c r="F114" s="138"/>
      <c r="G114" s="138"/>
      <c r="H114" s="138"/>
      <c r="I114" s="174"/>
      <c r="J114" s="174"/>
      <c r="K114" s="174"/>
      <c r="L114" s="174"/>
      <c r="M114" s="137"/>
      <c r="N114" s="137"/>
      <c r="O114" s="137"/>
      <c r="P114" s="137"/>
      <c r="Q114" s="137"/>
      <c r="R114" s="137"/>
      <c r="S114" s="137"/>
      <c r="T114" s="137"/>
      <c r="U114" s="137"/>
    </row>
    <row r="115" spans="1:21" s="104" customFormat="1" ht="18" x14ac:dyDescent="0.25">
      <c r="A115" s="157" t="s">
        <v>245</v>
      </c>
      <c r="B115" s="155" t="s">
        <v>76</v>
      </c>
      <c r="C115" s="218">
        <v>0</v>
      </c>
      <c r="D115" s="218">
        <v>0</v>
      </c>
      <c r="E115" s="156" t="e">
        <f t="shared" si="3"/>
        <v>#DIV/0!</v>
      </c>
      <c r="F115" s="138"/>
      <c r="G115" s="138"/>
      <c r="H115" s="138"/>
      <c r="I115" s="174"/>
      <c r="J115" s="174"/>
      <c r="K115" s="174"/>
      <c r="L115" s="174"/>
      <c r="M115" s="137"/>
      <c r="N115" s="137"/>
      <c r="O115" s="137"/>
      <c r="P115" s="137"/>
      <c r="Q115" s="137"/>
      <c r="R115" s="137"/>
      <c r="S115" s="137"/>
      <c r="T115" s="137"/>
      <c r="U115" s="137"/>
    </row>
    <row r="116" spans="1:21" s="104" customFormat="1" ht="36" x14ac:dyDescent="0.25">
      <c r="A116" s="157" t="s">
        <v>52</v>
      </c>
      <c r="B116" s="155" t="s">
        <v>76</v>
      </c>
      <c r="C116" s="218">
        <v>0.154</v>
      </c>
      <c r="D116" s="218">
        <v>0.16700000000000001</v>
      </c>
      <c r="E116" s="156">
        <f t="shared" si="3"/>
        <v>92.215568862275447</v>
      </c>
      <c r="F116" s="138"/>
      <c r="G116" s="138"/>
      <c r="H116" s="138"/>
      <c r="I116" s="174"/>
      <c r="J116" s="174"/>
      <c r="K116" s="174"/>
      <c r="L116" s="174"/>
      <c r="M116" s="137"/>
      <c r="N116" s="137"/>
      <c r="O116" s="137"/>
      <c r="P116" s="137"/>
      <c r="Q116" s="137"/>
      <c r="R116" s="137"/>
      <c r="S116" s="137"/>
      <c r="T116" s="137"/>
      <c r="U116" s="137"/>
    </row>
    <row r="117" spans="1:21" s="104" customFormat="1" ht="18" x14ac:dyDescent="0.25">
      <c r="A117" s="157" t="s">
        <v>20</v>
      </c>
      <c r="B117" s="155" t="s">
        <v>76</v>
      </c>
      <c r="C117" s="218">
        <v>0</v>
      </c>
      <c r="D117" s="218">
        <v>0</v>
      </c>
      <c r="E117" s="156" t="e">
        <f t="shared" si="3"/>
        <v>#DIV/0!</v>
      </c>
      <c r="F117" s="138"/>
      <c r="G117" s="138"/>
      <c r="H117" s="138"/>
      <c r="I117" s="174"/>
      <c r="J117" s="174"/>
      <c r="K117" s="174"/>
      <c r="L117" s="174"/>
      <c r="M117" s="137"/>
      <c r="N117" s="137"/>
      <c r="O117" s="137"/>
      <c r="P117" s="137"/>
      <c r="Q117" s="137"/>
      <c r="R117" s="137"/>
      <c r="S117" s="137"/>
      <c r="T117" s="137"/>
      <c r="U117" s="137"/>
    </row>
    <row r="118" spans="1:21" s="104" customFormat="1" ht="18" x14ac:dyDescent="0.25">
      <c r="A118" s="157" t="s">
        <v>21</v>
      </c>
      <c r="B118" s="155" t="s">
        <v>76</v>
      </c>
      <c r="C118" s="218">
        <v>0</v>
      </c>
      <c r="D118" s="218">
        <v>0</v>
      </c>
      <c r="E118" s="156" t="e">
        <f t="shared" si="3"/>
        <v>#DIV/0!</v>
      </c>
      <c r="F118" s="138"/>
      <c r="G118" s="138"/>
      <c r="H118" s="138"/>
      <c r="I118" s="174"/>
      <c r="J118" s="174"/>
      <c r="K118" s="174"/>
      <c r="L118" s="174"/>
      <c r="M118" s="137"/>
      <c r="N118" s="137"/>
      <c r="O118" s="137"/>
      <c r="P118" s="137"/>
      <c r="Q118" s="137"/>
      <c r="R118" s="137"/>
      <c r="S118" s="137"/>
      <c r="T118" s="137"/>
      <c r="U118" s="137"/>
    </row>
    <row r="119" spans="1:21" s="104" customFormat="1" ht="36" x14ac:dyDescent="0.25">
      <c r="A119" s="157" t="s">
        <v>89</v>
      </c>
      <c r="B119" s="155" t="s">
        <v>76</v>
      </c>
      <c r="C119" s="218">
        <v>0.32200000000000001</v>
      </c>
      <c r="D119" s="218">
        <v>0.32500000000000001</v>
      </c>
      <c r="E119" s="156">
        <f t="shared" si="3"/>
        <v>99.07692307692308</v>
      </c>
      <c r="F119" s="138"/>
      <c r="G119" s="138"/>
      <c r="H119" s="138"/>
      <c r="I119" s="174"/>
      <c r="J119" s="174"/>
      <c r="K119" s="174"/>
      <c r="L119" s="174"/>
      <c r="M119" s="137"/>
      <c r="N119" s="137"/>
      <c r="O119" s="137"/>
      <c r="P119" s="137"/>
      <c r="Q119" s="137"/>
      <c r="R119" s="137"/>
      <c r="S119" s="137"/>
      <c r="T119" s="137"/>
      <c r="U119" s="137"/>
    </row>
    <row r="120" spans="1:21" s="104" customFormat="1" ht="18" x14ac:dyDescent="0.25">
      <c r="A120" s="157" t="s">
        <v>90</v>
      </c>
      <c r="B120" s="155" t="s">
        <v>76</v>
      </c>
      <c r="C120" s="218">
        <v>1.294</v>
      </c>
      <c r="D120" s="218">
        <v>1.323</v>
      </c>
      <c r="E120" s="156">
        <f t="shared" si="3"/>
        <v>97.808012093726376</v>
      </c>
      <c r="F120" s="138"/>
      <c r="G120" s="138"/>
      <c r="H120" s="138"/>
      <c r="I120" s="174"/>
      <c r="J120" s="174"/>
      <c r="K120" s="174"/>
      <c r="L120" s="174"/>
      <c r="M120" s="137"/>
      <c r="N120" s="137"/>
      <c r="O120" s="137"/>
      <c r="P120" s="137"/>
      <c r="Q120" s="137"/>
      <c r="R120" s="137"/>
      <c r="S120" s="137"/>
      <c r="T120" s="137"/>
      <c r="U120" s="137"/>
    </row>
    <row r="121" spans="1:21" s="104" customFormat="1" ht="18" x14ac:dyDescent="0.25">
      <c r="A121" s="157" t="s">
        <v>91</v>
      </c>
      <c r="B121" s="155" t="s">
        <v>76</v>
      </c>
      <c r="C121" s="218">
        <v>0.313</v>
      </c>
      <c r="D121" s="218">
        <v>0.32900000000000001</v>
      </c>
      <c r="E121" s="156">
        <f t="shared" si="3"/>
        <v>95.136778115501514</v>
      </c>
      <c r="F121" s="138"/>
      <c r="G121" s="138"/>
      <c r="H121" s="138"/>
      <c r="I121" s="174"/>
      <c r="J121" s="174"/>
      <c r="K121" s="174"/>
      <c r="L121" s="174"/>
      <c r="M121" s="137"/>
      <c r="N121" s="137"/>
      <c r="O121" s="137"/>
      <c r="P121" s="137"/>
      <c r="Q121" s="137"/>
      <c r="R121" s="137"/>
      <c r="S121" s="137"/>
      <c r="T121" s="137"/>
      <c r="U121" s="137"/>
    </row>
    <row r="122" spans="1:21" s="104" customFormat="1" ht="18" x14ac:dyDescent="0.25">
      <c r="A122" s="157" t="s">
        <v>230</v>
      </c>
      <c r="B122" s="155" t="s">
        <v>76</v>
      </c>
      <c r="C122" s="218">
        <v>0.16</v>
      </c>
      <c r="D122" s="218">
        <v>0.16300000000000001</v>
      </c>
      <c r="E122" s="156">
        <f t="shared" si="3"/>
        <v>98.159509202453989</v>
      </c>
      <c r="F122" s="138"/>
      <c r="G122" s="138"/>
      <c r="H122" s="138"/>
      <c r="I122" s="174"/>
      <c r="J122" s="174"/>
      <c r="K122" s="174"/>
      <c r="L122" s="174"/>
      <c r="M122" s="137"/>
      <c r="N122" s="137"/>
      <c r="O122" s="137"/>
      <c r="P122" s="137"/>
      <c r="Q122" s="137"/>
      <c r="R122" s="137"/>
      <c r="S122" s="137"/>
      <c r="T122" s="137"/>
      <c r="U122" s="137"/>
    </row>
    <row r="123" spans="1:21" s="104" customFormat="1" ht="18" x14ac:dyDescent="0.25">
      <c r="A123" s="157" t="s">
        <v>259</v>
      </c>
      <c r="B123" s="155" t="s">
        <v>76</v>
      </c>
      <c r="C123" s="218">
        <v>6.2E-2</v>
      </c>
      <c r="D123" s="218">
        <v>6.3E-2</v>
      </c>
      <c r="E123" s="156">
        <f t="shared" si="3"/>
        <v>98.412698412698404</v>
      </c>
      <c r="F123" s="138"/>
      <c r="G123" s="138"/>
      <c r="H123" s="138"/>
      <c r="I123" s="174"/>
      <c r="J123" s="174"/>
      <c r="K123" s="174"/>
      <c r="L123" s="174"/>
      <c r="M123" s="137"/>
      <c r="N123" s="137"/>
      <c r="O123" s="137"/>
      <c r="P123" s="137"/>
      <c r="Q123" s="137"/>
      <c r="R123" s="137"/>
      <c r="S123" s="137"/>
      <c r="T123" s="137"/>
      <c r="U123" s="137"/>
    </row>
    <row r="124" spans="1:21" s="104" customFormat="1" ht="78" customHeight="1" x14ac:dyDescent="0.25">
      <c r="A124" s="165" t="s">
        <v>227</v>
      </c>
      <c r="B124" s="160" t="s">
        <v>76</v>
      </c>
      <c r="C124" s="219">
        <f>C126+C128+C129+C130</f>
        <v>1.8699999999999999</v>
      </c>
      <c r="D124" s="219">
        <f>D126+D128+D129+D130</f>
        <v>1.9004000000000001</v>
      </c>
      <c r="E124" s="161">
        <f t="shared" si="3"/>
        <v>98.400336771206057</v>
      </c>
      <c r="F124" s="138"/>
      <c r="G124" s="138"/>
      <c r="H124" s="138"/>
      <c r="I124" s="174"/>
      <c r="J124" s="174"/>
      <c r="K124" s="174"/>
      <c r="L124" s="174"/>
      <c r="M124" s="137"/>
      <c r="N124" s="137"/>
      <c r="O124" s="137"/>
      <c r="P124" s="137"/>
      <c r="Q124" s="137"/>
      <c r="R124" s="137"/>
      <c r="S124" s="137"/>
      <c r="T124" s="137"/>
      <c r="U124" s="137"/>
    </row>
    <row r="125" spans="1:21" s="104" customFormat="1" ht="18" x14ac:dyDescent="0.25">
      <c r="A125" s="154" t="s">
        <v>92</v>
      </c>
      <c r="B125" s="155"/>
      <c r="C125" s="155"/>
      <c r="D125" s="155"/>
      <c r="E125" s="156"/>
      <c r="F125" s="138"/>
      <c r="G125" s="138"/>
      <c r="H125" s="138"/>
      <c r="I125" s="174"/>
      <c r="J125" s="174"/>
      <c r="K125" s="174"/>
      <c r="L125" s="174"/>
      <c r="M125" s="137"/>
      <c r="N125" s="137"/>
      <c r="O125" s="137"/>
      <c r="P125" s="137"/>
      <c r="Q125" s="137"/>
      <c r="R125" s="137"/>
      <c r="S125" s="137"/>
      <c r="T125" s="137"/>
      <c r="U125" s="137"/>
    </row>
    <row r="126" spans="1:21" s="104" customFormat="1" ht="36" x14ac:dyDescent="0.25">
      <c r="A126" s="157" t="s">
        <v>229</v>
      </c>
      <c r="B126" s="155" t="s">
        <v>76</v>
      </c>
      <c r="C126" s="218">
        <v>0.16</v>
      </c>
      <c r="D126" s="218">
        <v>0.16300000000000001</v>
      </c>
      <c r="E126" s="156">
        <f t="shared" ref="E126:E133" si="4">C126/D126*100</f>
        <v>98.159509202453989</v>
      </c>
      <c r="F126" s="138"/>
      <c r="G126" s="138"/>
      <c r="H126" s="138"/>
      <c r="I126" s="174"/>
      <c r="J126" s="174"/>
      <c r="K126" s="174"/>
      <c r="L126" s="174"/>
      <c r="M126" s="137"/>
      <c r="N126" s="137"/>
      <c r="O126" s="137"/>
      <c r="P126" s="137"/>
      <c r="Q126" s="137"/>
      <c r="R126" s="137"/>
      <c r="S126" s="137"/>
      <c r="T126" s="137"/>
      <c r="U126" s="137"/>
    </row>
    <row r="127" spans="1:21" s="104" customFormat="1" ht="18" x14ac:dyDescent="0.25">
      <c r="A127" s="157" t="s">
        <v>93</v>
      </c>
      <c r="B127" s="155" t="s">
        <v>76</v>
      </c>
      <c r="C127" s="218">
        <v>6.0000000000000001E-3</v>
      </c>
      <c r="D127" s="218">
        <v>7.0000000000000001E-3</v>
      </c>
      <c r="E127" s="156">
        <f t="shared" si="4"/>
        <v>85.714285714285708</v>
      </c>
      <c r="F127" s="138"/>
      <c r="G127" s="138"/>
      <c r="H127" s="138"/>
      <c r="I127" s="174"/>
      <c r="J127" s="174"/>
      <c r="K127" s="174"/>
      <c r="L127" s="174"/>
      <c r="M127" s="137"/>
      <c r="N127" s="137"/>
      <c r="O127" s="137"/>
      <c r="P127" s="137"/>
      <c r="Q127" s="137"/>
      <c r="R127" s="137"/>
      <c r="S127" s="137"/>
      <c r="T127" s="137"/>
      <c r="U127" s="137"/>
    </row>
    <row r="128" spans="1:21" s="104" customFormat="1" ht="18" x14ac:dyDescent="0.25">
      <c r="A128" s="157" t="s">
        <v>90</v>
      </c>
      <c r="B128" s="155" t="s">
        <v>76</v>
      </c>
      <c r="C128" s="218">
        <v>1.202</v>
      </c>
      <c r="D128" s="218">
        <v>1.2274</v>
      </c>
      <c r="E128" s="156">
        <f t="shared" si="4"/>
        <v>97.930584976372813</v>
      </c>
      <c r="F128" s="138"/>
      <c r="G128" s="138"/>
      <c r="H128" s="138"/>
      <c r="I128" s="174"/>
      <c r="J128" s="174"/>
      <c r="K128" s="174"/>
      <c r="L128" s="174"/>
      <c r="M128" s="137"/>
      <c r="N128" s="137"/>
      <c r="O128" s="137"/>
      <c r="P128" s="137"/>
      <c r="Q128" s="137"/>
      <c r="R128" s="137"/>
      <c r="S128" s="137"/>
      <c r="T128" s="137"/>
      <c r="U128" s="137"/>
    </row>
    <row r="129" spans="1:21" s="104" customFormat="1" ht="18" x14ac:dyDescent="0.25">
      <c r="A129" s="157" t="s">
        <v>94</v>
      </c>
      <c r="B129" s="155" t="s">
        <v>64</v>
      </c>
      <c r="C129" s="218">
        <v>0.32200000000000001</v>
      </c>
      <c r="D129" s="218">
        <v>0.32500000000000001</v>
      </c>
      <c r="E129" s="156">
        <f t="shared" si="4"/>
        <v>99.07692307692308</v>
      </c>
      <c r="F129" s="138"/>
      <c r="G129" s="138"/>
      <c r="H129" s="138"/>
      <c r="I129" s="174"/>
      <c r="J129" s="174"/>
      <c r="K129" s="174"/>
      <c r="L129" s="174"/>
      <c r="M129" s="137"/>
      <c r="N129" s="137"/>
      <c r="O129" s="137"/>
      <c r="P129" s="137"/>
      <c r="Q129" s="137"/>
      <c r="R129" s="137"/>
      <c r="S129" s="137"/>
      <c r="T129" s="137"/>
      <c r="U129" s="137"/>
    </row>
    <row r="130" spans="1:21" s="104" customFormat="1" ht="18" x14ac:dyDescent="0.25">
      <c r="A130" s="157" t="s">
        <v>22</v>
      </c>
      <c r="B130" s="155" t="s">
        <v>76</v>
      </c>
      <c r="C130" s="218">
        <v>0.186</v>
      </c>
      <c r="D130" s="218">
        <v>0.185</v>
      </c>
      <c r="E130" s="156">
        <f t="shared" si="4"/>
        <v>100.54054054054053</v>
      </c>
      <c r="F130" s="138"/>
      <c r="G130" s="138"/>
      <c r="H130" s="138"/>
      <c r="I130" s="174"/>
      <c r="J130" s="174"/>
      <c r="K130" s="174"/>
      <c r="L130" s="174"/>
      <c r="M130" s="137"/>
      <c r="N130" s="137"/>
      <c r="O130" s="137"/>
      <c r="P130" s="137"/>
      <c r="Q130" s="137"/>
      <c r="R130" s="137"/>
      <c r="S130" s="137"/>
      <c r="T130" s="137"/>
      <c r="U130" s="137"/>
    </row>
    <row r="131" spans="1:21" s="104" customFormat="1" ht="36" x14ac:dyDescent="0.25">
      <c r="A131" s="151" t="s">
        <v>243</v>
      </c>
      <c r="B131" s="152" t="s">
        <v>26</v>
      </c>
      <c r="C131" s="153">
        <v>1</v>
      </c>
      <c r="D131" s="153">
        <v>1</v>
      </c>
      <c r="E131" s="153">
        <f t="shared" si="4"/>
        <v>100</v>
      </c>
      <c r="F131" s="235"/>
      <c r="G131" s="236"/>
      <c r="H131" s="236"/>
      <c r="I131" s="174"/>
      <c r="J131" s="174"/>
      <c r="K131" s="174"/>
      <c r="L131" s="174"/>
      <c r="M131" s="137"/>
      <c r="N131" s="137"/>
      <c r="O131" s="137"/>
      <c r="P131" s="137"/>
      <c r="Q131" s="137"/>
      <c r="R131" s="137"/>
      <c r="S131" s="137"/>
      <c r="T131" s="137"/>
      <c r="U131" s="137"/>
    </row>
    <row r="132" spans="1:21" s="104" customFormat="1" ht="18" x14ac:dyDescent="0.25">
      <c r="A132" s="151" t="s">
        <v>95</v>
      </c>
      <c r="B132" s="152" t="s">
        <v>96</v>
      </c>
      <c r="C132" s="222">
        <f>(C159+C160)/C105/12*1000</f>
        <v>60436.998481891125</v>
      </c>
      <c r="D132" s="222">
        <f>(D159+D160)/D105/12*1000</f>
        <v>53754.480286738355</v>
      </c>
      <c r="E132" s="153">
        <f t="shared" si="4"/>
        <v>112.43155576894563</v>
      </c>
      <c r="F132" s="138"/>
      <c r="G132" s="138"/>
      <c r="H132" s="138"/>
      <c r="I132" s="174"/>
      <c r="J132" s="174"/>
      <c r="K132" s="174"/>
      <c r="L132" s="174"/>
      <c r="M132" s="137"/>
      <c r="N132" s="137"/>
      <c r="O132" s="137"/>
      <c r="P132" s="137"/>
      <c r="Q132" s="137"/>
      <c r="R132" s="137"/>
      <c r="S132" s="137"/>
      <c r="T132" s="137"/>
      <c r="U132" s="137"/>
    </row>
    <row r="133" spans="1:21" s="104" customFormat="1" ht="36" x14ac:dyDescent="0.25">
      <c r="A133" s="151" t="s">
        <v>97</v>
      </c>
      <c r="B133" s="152" t="s">
        <v>96</v>
      </c>
      <c r="C133" s="222">
        <f>C160/C105/12*1000</f>
        <v>58324.296971011339</v>
      </c>
      <c r="D133" s="222">
        <f>D160/D105/12*1000</f>
        <v>51955.197132616493</v>
      </c>
      <c r="E133" s="153">
        <f t="shared" si="4"/>
        <v>112.25883105040985</v>
      </c>
      <c r="F133" s="138"/>
      <c r="G133" s="138"/>
      <c r="H133" s="138"/>
      <c r="I133" s="174"/>
      <c r="J133" s="174"/>
      <c r="K133" s="174"/>
      <c r="L133" s="174"/>
      <c r="M133" s="137"/>
      <c r="N133" s="137"/>
      <c r="O133" s="137"/>
      <c r="P133" s="137"/>
      <c r="Q133" s="137"/>
      <c r="R133" s="137"/>
      <c r="S133" s="137"/>
      <c r="T133" s="137"/>
      <c r="U133" s="137"/>
    </row>
    <row r="134" spans="1:21" s="113" customFormat="1" ht="18" x14ac:dyDescent="0.25">
      <c r="A134" s="151" t="s">
        <v>87</v>
      </c>
      <c r="B134" s="155"/>
      <c r="C134" s="155"/>
      <c r="D134" s="155"/>
      <c r="E134" s="156"/>
      <c r="F134" s="138"/>
      <c r="G134" s="169"/>
      <c r="H134" s="169"/>
      <c r="I134" s="175"/>
      <c r="J134" s="175"/>
      <c r="K134" s="175"/>
      <c r="L134" s="175"/>
      <c r="M134" s="140"/>
      <c r="N134" s="140"/>
      <c r="O134" s="140"/>
      <c r="P134" s="140"/>
      <c r="Q134" s="140"/>
      <c r="R134" s="140"/>
      <c r="S134" s="140"/>
      <c r="T134" s="140"/>
      <c r="U134" s="140"/>
    </row>
    <row r="135" spans="1:21" s="104" customFormat="1" ht="36" x14ac:dyDescent="0.25">
      <c r="A135" s="157" t="s">
        <v>88</v>
      </c>
      <c r="B135" s="155" t="s">
        <v>96</v>
      </c>
      <c r="C135" s="155">
        <v>30973</v>
      </c>
      <c r="D135" s="155">
        <v>27399</v>
      </c>
      <c r="E135" s="156">
        <f t="shared" ref="E135:E152" si="5">C135/D135*100</f>
        <v>113.04427168874776</v>
      </c>
      <c r="F135" s="138"/>
      <c r="G135" s="138"/>
      <c r="H135" s="176"/>
      <c r="I135" s="174"/>
      <c r="J135" s="174"/>
      <c r="K135" s="174"/>
      <c r="L135" s="174"/>
      <c r="M135" s="137"/>
      <c r="N135" s="137"/>
      <c r="O135" s="137"/>
      <c r="P135" s="137"/>
      <c r="Q135" s="137"/>
      <c r="R135" s="137"/>
      <c r="S135" s="137"/>
      <c r="T135" s="137"/>
      <c r="U135" s="137"/>
    </row>
    <row r="136" spans="1:21" s="104" customFormat="1" ht="40.5" customHeight="1" x14ac:dyDescent="0.25">
      <c r="A136" s="157" t="s">
        <v>12</v>
      </c>
      <c r="B136" s="155" t="s">
        <v>96</v>
      </c>
      <c r="C136" s="155">
        <v>32304</v>
      </c>
      <c r="D136" s="155">
        <v>28616</v>
      </c>
      <c r="E136" s="156">
        <f t="shared" si="5"/>
        <v>112.88789488398099</v>
      </c>
      <c r="F136" s="138"/>
      <c r="G136" s="138"/>
      <c r="H136" s="138"/>
      <c r="I136" s="174"/>
      <c r="J136" s="174"/>
      <c r="K136" s="174"/>
      <c r="L136" s="174"/>
      <c r="M136" s="137"/>
      <c r="N136" s="137"/>
      <c r="O136" s="137"/>
      <c r="P136" s="137"/>
      <c r="Q136" s="137"/>
      <c r="R136" s="137"/>
      <c r="S136" s="137"/>
      <c r="T136" s="137"/>
      <c r="U136" s="137"/>
    </row>
    <row r="137" spans="1:21" s="104" customFormat="1" ht="18" x14ac:dyDescent="0.25">
      <c r="A137" s="157" t="s">
        <v>13</v>
      </c>
      <c r="B137" s="155" t="s">
        <v>96</v>
      </c>
      <c r="C137" s="155">
        <v>19139</v>
      </c>
      <c r="D137" s="155">
        <v>25493</v>
      </c>
      <c r="E137" s="156">
        <f t="shared" si="5"/>
        <v>75.075510924567524</v>
      </c>
      <c r="F137" s="138"/>
      <c r="G137" s="138"/>
      <c r="H137" s="176"/>
      <c r="I137" s="174"/>
      <c r="J137" s="174"/>
      <c r="K137" s="174"/>
      <c r="L137" s="174"/>
      <c r="M137" s="137"/>
      <c r="N137" s="137"/>
      <c r="O137" s="137"/>
      <c r="P137" s="137"/>
      <c r="Q137" s="137"/>
      <c r="R137" s="137"/>
      <c r="S137" s="137"/>
      <c r="T137" s="137"/>
      <c r="U137" s="137"/>
    </row>
    <row r="138" spans="1:21" s="104" customFormat="1" ht="18" x14ac:dyDescent="0.25">
      <c r="A138" s="157" t="s">
        <v>14</v>
      </c>
      <c r="B138" s="155" t="s">
        <v>96</v>
      </c>
      <c r="C138" s="155">
        <v>0</v>
      </c>
      <c r="D138" s="155">
        <v>0</v>
      </c>
      <c r="E138" s="156" t="e">
        <f t="shared" si="5"/>
        <v>#DIV/0!</v>
      </c>
      <c r="F138" s="138"/>
      <c r="G138" s="138"/>
      <c r="H138" s="138"/>
      <c r="I138" s="174"/>
      <c r="J138" s="174"/>
      <c r="K138" s="174"/>
      <c r="L138" s="174"/>
      <c r="M138" s="137"/>
      <c r="N138" s="137"/>
      <c r="O138" s="137"/>
      <c r="P138" s="137"/>
      <c r="Q138" s="137"/>
      <c r="R138" s="137"/>
      <c r="S138" s="137"/>
      <c r="T138" s="137"/>
      <c r="U138" s="137"/>
    </row>
    <row r="139" spans="1:21" s="104" customFormat="1" ht="18" x14ac:dyDescent="0.25">
      <c r="A139" s="157" t="s">
        <v>15</v>
      </c>
      <c r="B139" s="155" t="s">
        <v>96</v>
      </c>
      <c r="C139" s="155">
        <v>74241</v>
      </c>
      <c r="D139" s="155">
        <v>70034</v>
      </c>
      <c r="E139" s="156">
        <f t="shared" si="5"/>
        <v>106.00708227432389</v>
      </c>
      <c r="F139" s="138"/>
      <c r="G139" s="138"/>
      <c r="H139" s="138"/>
      <c r="I139" s="174"/>
      <c r="J139" s="174"/>
      <c r="K139" s="174"/>
      <c r="L139" s="174"/>
      <c r="M139" s="137"/>
      <c r="N139" s="137"/>
      <c r="O139" s="137"/>
      <c r="P139" s="137"/>
      <c r="Q139" s="137"/>
      <c r="R139" s="137"/>
      <c r="S139" s="137"/>
      <c r="T139" s="137"/>
      <c r="U139" s="137"/>
    </row>
    <row r="140" spans="1:21" s="104" customFormat="1" ht="18" x14ac:dyDescent="0.25">
      <c r="A140" s="157" t="s">
        <v>16</v>
      </c>
      <c r="B140" s="155" t="s">
        <v>96</v>
      </c>
      <c r="C140" s="155">
        <v>24171</v>
      </c>
      <c r="D140" s="155">
        <v>21760</v>
      </c>
      <c r="E140" s="156">
        <f t="shared" si="5"/>
        <v>111.07996323529412</v>
      </c>
      <c r="F140" s="138"/>
      <c r="G140" s="138"/>
      <c r="H140" s="138"/>
      <c r="I140" s="174"/>
      <c r="J140" s="174"/>
      <c r="K140" s="174"/>
      <c r="L140" s="174"/>
      <c r="M140" s="137"/>
      <c r="N140" s="137"/>
      <c r="O140" s="137"/>
      <c r="P140" s="137"/>
      <c r="Q140" s="137"/>
      <c r="R140" s="137"/>
      <c r="S140" s="137"/>
      <c r="T140" s="137"/>
      <c r="U140" s="137"/>
    </row>
    <row r="141" spans="1:21" s="104" customFormat="1" ht="36" x14ac:dyDescent="0.25">
      <c r="A141" s="157" t="s">
        <v>17</v>
      </c>
      <c r="B141" s="155" t="s">
        <v>96</v>
      </c>
      <c r="C141" s="155">
        <v>35454</v>
      </c>
      <c r="D141" s="155">
        <v>30817</v>
      </c>
      <c r="E141" s="156">
        <f t="shared" si="5"/>
        <v>115.04688970373496</v>
      </c>
      <c r="F141" s="138"/>
      <c r="G141" s="138"/>
      <c r="H141" s="138"/>
      <c r="I141" s="174"/>
      <c r="J141" s="174"/>
      <c r="K141" s="174"/>
      <c r="L141" s="174"/>
      <c r="M141" s="137"/>
      <c r="N141" s="137"/>
      <c r="O141" s="137"/>
      <c r="P141" s="137"/>
      <c r="Q141" s="137"/>
      <c r="R141" s="137"/>
      <c r="S141" s="137"/>
      <c r="T141" s="137"/>
      <c r="U141" s="137"/>
    </row>
    <row r="142" spans="1:21" s="104" customFormat="1" ht="59.25" customHeight="1" x14ac:dyDescent="0.25">
      <c r="A142" s="157" t="s">
        <v>18</v>
      </c>
      <c r="B142" s="155" t="s">
        <v>96</v>
      </c>
      <c r="C142" s="155">
        <v>0</v>
      </c>
      <c r="D142" s="155">
        <v>0</v>
      </c>
      <c r="E142" s="156" t="e">
        <f t="shared" si="5"/>
        <v>#DIV/0!</v>
      </c>
      <c r="F142" s="138"/>
      <c r="G142" s="138"/>
      <c r="H142" s="138"/>
      <c r="I142" s="174"/>
      <c r="J142" s="174"/>
      <c r="K142" s="174"/>
      <c r="L142" s="174"/>
      <c r="M142" s="137"/>
      <c r="N142" s="137"/>
      <c r="O142" s="137"/>
      <c r="P142" s="137"/>
      <c r="Q142" s="137"/>
      <c r="R142" s="137"/>
      <c r="S142" s="137"/>
      <c r="T142" s="137"/>
      <c r="U142" s="137"/>
    </row>
    <row r="143" spans="1:21" s="104" customFormat="1" ht="18" x14ac:dyDescent="0.25">
      <c r="A143" s="157" t="s">
        <v>245</v>
      </c>
      <c r="B143" s="155" t="s">
        <v>96</v>
      </c>
      <c r="C143" s="155">
        <v>0</v>
      </c>
      <c r="D143" s="155">
        <v>0</v>
      </c>
      <c r="E143" s="156" t="e">
        <f t="shared" si="5"/>
        <v>#DIV/0!</v>
      </c>
      <c r="F143" s="138"/>
      <c r="G143" s="138"/>
      <c r="H143" s="138"/>
      <c r="I143" s="174"/>
      <c r="J143" s="174"/>
      <c r="K143" s="174"/>
      <c r="L143" s="174"/>
      <c r="M143" s="137"/>
      <c r="N143" s="137"/>
      <c r="O143" s="137"/>
      <c r="P143" s="137"/>
      <c r="Q143" s="137"/>
      <c r="R143" s="137"/>
      <c r="S143" s="137"/>
      <c r="T143" s="137"/>
      <c r="U143" s="137"/>
    </row>
    <row r="144" spans="1:21" s="104" customFormat="1" ht="36" x14ac:dyDescent="0.25">
      <c r="A144" s="157" t="s">
        <v>52</v>
      </c>
      <c r="B144" s="155" t="s">
        <v>96</v>
      </c>
      <c r="C144" s="155">
        <v>19008</v>
      </c>
      <c r="D144" s="155">
        <v>18538</v>
      </c>
      <c r="E144" s="156">
        <f t="shared" si="5"/>
        <v>102.53533282986298</v>
      </c>
      <c r="F144" s="138"/>
      <c r="G144" s="138"/>
      <c r="H144" s="138"/>
      <c r="I144" s="174"/>
      <c r="J144" s="174"/>
      <c r="K144" s="174"/>
      <c r="L144" s="174"/>
      <c r="M144" s="137"/>
      <c r="N144" s="137"/>
      <c r="O144" s="137"/>
      <c r="P144" s="137"/>
      <c r="Q144" s="137"/>
      <c r="R144" s="137"/>
      <c r="S144" s="137"/>
      <c r="T144" s="137"/>
      <c r="U144" s="137"/>
    </row>
    <row r="145" spans="1:21" s="104" customFormat="1" ht="18" x14ac:dyDescent="0.25">
      <c r="A145" s="157" t="s">
        <v>20</v>
      </c>
      <c r="B145" s="155" t="s">
        <v>96</v>
      </c>
      <c r="C145" s="155">
        <v>0</v>
      </c>
      <c r="D145" s="155">
        <v>0</v>
      </c>
      <c r="E145" s="156" t="e">
        <f t="shared" si="5"/>
        <v>#DIV/0!</v>
      </c>
      <c r="F145" s="138"/>
      <c r="G145" s="138"/>
      <c r="H145" s="138"/>
      <c r="I145" s="174"/>
      <c r="J145" s="174"/>
      <c r="K145" s="174"/>
      <c r="L145" s="174"/>
      <c r="M145" s="137"/>
      <c r="N145" s="137"/>
      <c r="O145" s="137"/>
      <c r="P145" s="137"/>
      <c r="Q145" s="137"/>
      <c r="R145" s="137"/>
      <c r="S145" s="137"/>
      <c r="T145" s="137"/>
      <c r="U145" s="137"/>
    </row>
    <row r="146" spans="1:21" s="104" customFormat="1" ht="18" x14ac:dyDescent="0.25">
      <c r="A146" s="157" t="s">
        <v>21</v>
      </c>
      <c r="B146" s="155" t="s">
        <v>96</v>
      </c>
      <c r="C146" s="155">
        <v>0</v>
      </c>
      <c r="D146" s="155">
        <v>0</v>
      </c>
      <c r="E146" s="156" t="e">
        <f t="shared" si="5"/>
        <v>#DIV/0!</v>
      </c>
      <c r="F146" s="138"/>
      <c r="G146" s="138"/>
      <c r="H146" s="138"/>
      <c r="I146" s="174"/>
      <c r="J146" s="174"/>
      <c r="K146" s="174"/>
      <c r="L146" s="174"/>
      <c r="M146" s="137"/>
      <c r="N146" s="137"/>
      <c r="O146" s="137"/>
      <c r="P146" s="137"/>
      <c r="Q146" s="137"/>
      <c r="R146" s="137"/>
      <c r="S146" s="137"/>
      <c r="T146" s="137"/>
      <c r="U146" s="137"/>
    </row>
    <row r="147" spans="1:21" s="104" customFormat="1" ht="36" x14ac:dyDescent="0.25">
      <c r="A147" s="157" t="s">
        <v>89</v>
      </c>
      <c r="B147" s="155" t="s">
        <v>96</v>
      </c>
      <c r="C147" s="155">
        <v>76203</v>
      </c>
      <c r="D147" s="155">
        <v>61356</v>
      </c>
      <c r="E147" s="156">
        <f t="shared" si="5"/>
        <v>124.19812243301389</v>
      </c>
      <c r="F147" s="138" t="s">
        <v>280</v>
      </c>
      <c r="G147" s="138"/>
      <c r="H147" s="138"/>
      <c r="I147" s="174"/>
      <c r="J147" s="174"/>
      <c r="K147" s="174"/>
      <c r="L147" s="174"/>
      <c r="M147" s="137"/>
      <c r="N147" s="137"/>
      <c r="O147" s="137"/>
      <c r="P147" s="137"/>
      <c r="Q147" s="137"/>
      <c r="R147" s="137"/>
      <c r="S147" s="137"/>
      <c r="T147" s="137"/>
      <c r="U147" s="137"/>
    </row>
    <row r="148" spans="1:21" s="104" customFormat="1" ht="18" x14ac:dyDescent="0.25">
      <c r="A148" s="157" t="s">
        <v>90</v>
      </c>
      <c r="B148" s="155" t="s">
        <v>96</v>
      </c>
      <c r="C148" s="155">
        <v>49069</v>
      </c>
      <c r="D148" s="155">
        <v>41582</v>
      </c>
      <c r="E148" s="156">
        <f t="shared" si="5"/>
        <v>118.00538694627483</v>
      </c>
      <c r="F148" s="138"/>
      <c r="G148" s="138"/>
      <c r="H148" s="138"/>
      <c r="I148" s="174"/>
      <c r="J148" s="174"/>
      <c r="K148" s="174"/>
      <c r="L148" s="174"/>
      <c r="M148" s="137"/>
      <c r="N148" s="137"/>
      <c r="O148" s="137"/>
      <c r="P148" s="137"/>
      <c r="Q148" s="137"/>
      <c r="R148" s="137"/>
      <c r="S148" s="137"/>
      <c r="T148" s="137"/>
      <c r="U148" s="137"/>
    </row>
    <row r="149" spans="1:21" s="104" customFormat="1" ht="18" x14ac:dyDescent="0.25">
      <c r="A149" s="157" t="s">
        <v>91</v>
      </c>
      <c r="B149" s="155" t="s">
        <v>96</v>
      </c>
      <c r="C149" s="155">
        <v>46787</v>
      </c>
      <c r="D149" s="155">
        <v>42491</v>
      </c>
      <c r="E149" s="156">
        <f t="shared" si="5"/>
        <v>110.11037631498435</v>
      </c>
      <c r="F149" s="138"/>
      <c r="G149" s="138"/>
      <c r="H149" s="138"/>
      <c r="I149" s="174"/>
      <c r="J149" s="174"/>
      <c r="K149" s="174"/>
      <c r="L149" s="174"/>
      <c r="M149" s="137"/>
      <c r="N149" s="137"/>
      <c r="O149" s="137"/>
      <c r="P149" s="137"/>
      <c r="Q149" s="137"/>
      <c r="R149" s="137"/>
      <c r="S149" s="137"/>
      <c r="T149" s="137"/>
      <c r="U149" s="137"/>
    </row>
    <row r="150" spans="1:21" s="104" customFormat="1" ht="18" x14ac:dyDescent="0.25">
      <c r="A150" s="157" t="s">
        <v>230</v>
      </c>
      <c r="B150" s="155" t="s">
        <v>96</v>
      </c>
      <c r="C150" s="155">
        <v>50484</v>
      </c>
      <c r="D150" s="155">
        <v>43462</v>
      </c>
      <c r="E150" s="156">
        <f t="shared" si="5"/>
        <v>116.15664258432655</v>
      </c>
      <c r="F150" s="138"/>
      <c r="G150" s="138"/>
      <c r="H150" s="138"/>
      <c r="I150" s="174"/>
      <c r="J150" s="174"/>
      <c r="K150" s="174"/>
      <c r="L150" s="174"/>
      <c r="M150" s="137"/>
      <c r="N150" s="137"/>
      <c r="O150" s="137"/>
      <c r="P150" s="137"/>
      <c r="Q150" s="137"/>
      <c r="R150" s="137"/>
      <c r="S150" s="137"/>
      <c r="T150" s="137"/>
      <c r="U150" s="137"/>
    </row>
    <row r="151" spans="1:21" s="104" customFormat="1" ht="18" x14ac:dyDescent="0.25">
      <c r="A151" s="157" t="s">
        <v>259</v>
      </c>
      <c r="B151" s="155" t="s">
        <v>96</v>
      </c>
      <c r="C151" s="155">
        <v>43505</v>
      </c>
      <c r="D151" s="155">
        <v>36589</v>
      </c>
      <c r="E151" s="156">
        <f t="shared" si="5"/>
        <v>118.90185574899562</v>
      </c>
      <c r="F151" s="138"/>
      <c r="G151" s="138"/>
      <c r="H151" s="176"/>
      <c r="I151" s="174"/>
      <c r="J151" s="174"/>
      <c r="K151" s="174"/>
      <c r="L151" s="174"/>
      <c r="M151" s="137"/>
      <c r="N151" s="137"/>
      <c r="O151" s="137"/>
      <c r="P151" s="137"/>
      <c r="Q151" s="137"/>
      <c r="R151" s="137"/>
      <c r="S151" s="137"/>
      <c r="T151" s="137"/>
      <c r="U151" s="137"/>
    </row>
    <row r="152" spans="1:21" s="104" customFormat="1" ht="63" customHeight="1" x14ac:dyDescent="0.25">
      <c r="A152" s="165" t="s">
        <v>257</v>
      </c>
      <c r="B152" s="160" t="s">
        <v>96</v>
      </c>
      <c r="C152" s="160">
        <v>52529</v>
      </c>
      <c r="D152" s="160">
        <v>43929</v>
      </c>
      <c r="E152" s="161">
        <f t="shared" si="5"/>
        <v>119.57704477679894</v>
      </c>
      <c r="F152" s="138"/>
      <c r="G152" s="138"/>
      <c r="H152" s="138"/>
      <c r="I152" s="174"/>
      <c r="J152" s="174"/>
      <c r="K152" s="174"/>
      <c r="L152" s="174"/>
      <c r="M152" s="137"/>
      <c r="N152" s="137"/>
      <c r="O152" s="137"/>
      <c r="P152" s="137"/>
      <c r="Q152" s="137"/>
      <c r="R152" s="137"/>
      <c r="S152" s="137"/>
      <c r="T152" s="137"/>
      <c r="U152" s="137"/>
    </row>
    <row r="153" spans="1:21" s="104" customFormat="1" ht="18" x14ac:dyDescent="0.25">
      <c r="A153" s="154" t="s">
        <v>92</v>
      </c>
      <c r="B153" s="160"/>
      <c r="C153" s="160"/>
      <c r="D153" s="160"/>
      <c r="E153" s="161"/>
      <c r="F153" s="138"/>
      <c r="G153" s="138"/>
      <c r="H153" s="138"/>
      <c r="I153" s="174"/>
      <c r="J153" s="174"/>
      <c r="K153" s="174"/>
      <c r="L153" s="174"/>
      <c r="M153" s="137"/>
      <c r="N153" s="137"/>
      <c r="O153" s="137"/>
      <c r="P153" s="137"/>
      <c r="Q153" s="137"/>
      <c r="R153" s="137"/>
      <c r="S153" s="137"/>
      <c r="T153" s="137"/>
      <c r="U153" s="137"/>
    </row>
    <row r="154" spans="1:21" s="104" customFormat="1" ht="39.75" customHeight="1" x14ac:dyDescent="0.25">
      <c r="A154" s="157" t="s">
        <v>229</v>
      </c>
      <c r="B154" s="155" t="s">
        <v>96</v>
      </c>
      <c r="C154" s="155">
        <v>50484</v>
      </c>
      <c r="D154" s="155">
        <v>43462</v>
      </c>
      <c r="E154" s="156">
        <f t="shared" ref="E154:E166" si="6">C154/D154*100</f>
        <v>116.15664258432655</v>
      </c>
      <c r="F154" s="138"/>
      <c r="G154" s="138"/>
      <c r="H154" s="138"/>
      <c r="I154" s="174"/>
      <c r="J154" s="174"/>
      <c r="K154" s="174"/>
      <c r="L154" s="174"/>
      <c r="M154" s="137"/>
      <c r="N154" s="137"/>
      <c r="O154" s="137"/>
      <c r="P154" s="137"/>
      <c r="Q154" s="137"/>
      <c r="R154" s="137"/>
      <c r="S154" s="137"/>
      <c r="T154" s="137"/>
      <c r="U154" s="137"/>
    </row>
    <row r="155" spans="1:21" s="104" customFormat="1" ht="22.5" customHeight="1" x14ac:dyDescent="0.25">
      <c r="A155" s="157" t="s">
        <v>93</v>
      </c>
      <c r="B155" s="155" t="s">
        <v>96</v>
      </c>
      <c r="C155" s="155">
        <v>51602</v>
      </c>
      <c r="D155" s="155">
        <v>45677</v>
      </c>
      <c r="E155" s="156">
        <f t="shared" si="6"/>
        <v>112.97151739387439</v>
      </c>
      <c r="F155" s="138"/>
      <c r="G155" s="138"/>
      <c r="H155" s="138"/>
      <c r="I155" s="174"/>
      <c r="J155" s="174"/>
      <c r="K155" s="174"/>
      <c r="L155" s="174"/>
      <c r="M155" s="137"/>
      <c r="N155" s="137"/>
      <c r="O155" s="137"/>
      <c r="P155" s="137"/>
      <c r="Q155" s="137"/>
      <c r="R155" s="137"/>
      <c r="S155" s="137"/>
      <c r="T155" s="137"/>
      <c r="U155" s="137"/>
    </row>
    <row r="156" spans="1:21" s="104" customFormat="1" ht="18" x14ac:dyDescent="0.25">
      <c r="A156" s="157" t="s">
        <v>90</v>
      </c>
      <c r="B156" s="155" t="s">
        <v>96</v>
      </c>
      <c r="C156" s="155">
        <v>49203</v>
      </c>
      <c r="D156" s="155">
        <v>41463</v>
      </c>
      <c r="E156" s="156">
        <f t="shared" si="6"/>
        <v>118.66724549598437</v>
      </c>
      <c r="F156" s="138"/>
      <c r="G156" s="138"/>
      <c r="H156" s="138"/>
      <c r="I156" s="174"/>
      <c r="J156" s="174"/>
      <c r="K156" s="174"/>
      <c r="L156" s="174"/>
      <c r="M156" s="137"/>
      <c r="N156" s="137"/>
      <c r="O156" s="137"/>
      <c r="P156" s="137"/>
      <c r="Q156" s="137"/>
      <c r="R156" s="137"/>
      <c r="S156" s="137"/>
      <c r="T156" s="137"/>
      <c r="U156" s="137"/>
    </row>
    <row r="157" spans="1:21" s="104" customFormat="1" ht="18" x14ac:dyDescent="0.25">
      <c r="A157" s="157" t="s">
        <v>94</v>
      </c>
      <c r="B157" s="155" t="s">
        <v>96</v>
      </c>
      <c r="C157" s="155">
        <v>76203</v>
      </c>
      <c r="D157" s="155">
        <v>61356</v>
      </c>
      <c r="E157" s="156">
        <f t="shared" si="6"/>
        <v>124.19812243301389</v>
      </c>
      <c r="F157" s="138"/>
      <c r="G157" s="138"/>
      <c r="H157" s="138"/>
      <c r="I157" s="174"/>
      <c r="J157" s="174"/>
      <c r="K157" s="174"/>
      <c r="L157" s="174"/>
      <c r="M157" s="137"/>
      <c r="N157" s="137"/>
      <c r="O157" s="137"/>
      <c r="P157" s="137"/>
      <c r="Q157" s="137"/>
      <c r="R157" s="137"/>
      <c r="S157" s="137"/>
      <c r="T157" s="137"/>
      <c r="U157" s="137"/>
    </row>
    <row r="158" spans="1:21" s="104" customFormat="1" ht="18" x14ac:dyDescent="0.25">
      <c r="A158" s="157" t="s">
        <v>22</v>
      </c>
      <c r="B158" s="155" t="s">
        <v>96</v>
      </c>
      <c r="C158" s="155">
        <v>34746</v>
      </c>
      <c r="D158" s="155">
        <v>30067</v>
      </c>
      <c r="E158" s="156">
        <f t="shared" si="6"/>
        <v>115.56191173046861</v>
      </c>
      <c r="F158" s="138"/>
      <c r="G158" s="138"/>
      <c r="H158" s="138"/>
      <c r="I158" s="174"/>
      <c r="J158" s="174"/>
      <c r="K158" s="174"/>
      <c r="L158" s="174"/>
      <c r="M158" s="137"/>
      <c r="N158" s="137"/>
      <c r="O158" s="137"/>
      <c r="P158" s="137"/>
      <c r="Q158" s="137"/>
      <c r="R158" s="137"/>
      <c r="S158" s="137"/>
      <c r="T158" s="137"/>
      <c r="U158" s="137"/>
    </row>
    <row r="159" spans="1:21" s="104" customFormat="1" ht="18" x14ac:dyDescent="0.25">
      <c r="A159" s="167" t="s">
        <v>98</v>
      </c>
      <c r="B159" s="152" t="s">
        <v>9</v>
      </c>
      <c r="C159" s="153">
        <v>116.9</v>
      </c>
      <c r="D159" s="153">
        <v>100.4</v>
      </c>
      <c r="E159" s="153">
        <f t="shared" si="6"/>
        <v>116.43426294820718</v>
      </c>
      <c r="F159" s="138"/>
      <c r="G159" s="138"/>
      <c r="H159" s="138"/>
      <c r="I159" s="174"/>
      <c r="J159" s="174"/>
      <c r="K159" s="174"/>
      <c r="L159" s="174"/>
      <c r="M159" s="137"/>
      <c r="N159" s="137"/>
      <c r="O159" s="137"/>
      <c r="P159" s="137"/>
      <c r="Q159" s="137"/>
      <c r="R159" s="137"/>
      <c r="S159" s="137"/>
      <c r="T159" s="137"/>
      <c r="U159" s="137"/>
    </row>
    <row r="160" spans="1:21" s="104" customFormat="1" ht="18" x14ac:dyDescent="0.25">
      <c r="A160" s="167" t="s">
        <v>99</v>
      </c>
      <c r="B160" s="152" t="s">
        <v>9</v>
      </c>
      <c r="C160" s="153">
        <v>3227.2</v>
      </c>
      <c r="D160" s="153">
        <v>2899.1</v>
      </c>
      <c r="E160" s="153">
        <f t="shared" si="6"/>
        <v>111.31730537063227</v>
      </c>
      <c r="F160" s="138"/>
      <c r="G160" s="138"/>
      <c r="H160" s="138"/>
      <c r="I160" s="174"/>
      <c r="J160" s="174"/>
      <c r="K160" s="174"/>
      <c r="L160" s="174"/>
      <c r="M160" s="137"/>
      <c r="N160" s="137"/>
      <c r="O160" s="137"/>
      <c r="P160" s="137"/>
      <c r="Q160" s="137"/>
      <c r="R160" s="137"/>
      <c r="S160" s="137"/>
      <c r="T160" s="137"/>
      <c r="U160" s="137"/>
    </row>
    <row r="161" spans="1:21" s="104" customFormat="1" ht="54" x14ac:dyDescent="0.25">
      <c r="A161" s="151" t="s">
        <v>228</v>
      </c>
      <c r="B161" s="152" t="s">
        <v>96</v>
      </c>
      <c r="C161" s="152">
        <v>15529</v>
      </c>
      <c r="D161" s="152">
        <v>14467</v>
      </c>
      <c r="E161" s="153">
        <f t="shared" si="6"/>
        <v>107.34084468099813</v>
      </c>
      <c r="F161" s="138"/>
      <c r="G161" s="138"/>
      <c r="H161" s="138"/>
      <c r="I161" s="174"/>
      <c r="J161" s="174"/>
      <c r="K161" s="174"/>
      <c r="L161" s="174"/>
      <c r="M161" s="137"/>
      <c r="N161" s="137"/>
      <c r="O161" s="137"/>
      <c r="P161" s="137"/>
      <c r="Q161" s="137"/>
      <c r="R161" s="137"/>
      <c r="S161" s="137"/>
      <c r="T161" s="137"/>
      <c r="U161" s="137"/>
    </row>
    <row r="162" spans="1:21" s="104" customFormat="1" ht="54" x14ac:dyDescent="0.25">
      <c r="A162" s="151" t="s">
        <v>100</v>
      </c>
      <c r="B162" s="152" t="s">
        <v>101</v>
      </c>
      <c r="C162" s="153">
        <f>C132/C161</f>
        <v>3.8918796111720733</v>
      </c>
      <c r="D162" s="153">
        <f>D132/D161</f>
        <v>3.7156618709295883</v>
      </c>
      <c r="E162" s="153">
        <f t="shared" si="6"/>
        <v>104.7425666372166</v>
      </c>
      <c r="F162" s="138" t="s">
        <v>275</v>
      </c>
      <c r="G162" s="138"/>
      <c r="H162" s="138"/>
      <c r="I162" s="174"/>
      <c r="J162" s="174"/>
      <c r="K162" s="174"/>
      <c r="L162" s="174"/>
      <c r="M162" s="137"/>
      <c r="N162" s="137"/>
      <c r="O162" s="137"/>
      <c r="P162" s="137"/>
      <c r="Q162" s="137"/>
      <c r="R162" s="137"/>
      <c r="S162" s="137"/>
      <c r="T162" s="137"/>
      <c r="U162" s="137"/>
    </row>
    <row r="163" spans="1:21" s="104" customFormat="1" ht="36" x14ac:dyDescent="0.25">
      <c r="A163" s="151" t="s">
        <v>102</v>
      </c>
      <c r="B163" s="152" t="s">
        <v>64</v>
      </c>
      <c r="C163" s="152">
        <v>3.8</v>
      </c>
      <c r="D163" s="153">
        <v>5.6</v>
      </c>
      <c r="E163" s="153">
        <f t="shared" si="6"/>
        <v>67.857142857142861</v>
      </c>
      <c r="F163" s="138"/>
      <c r="G163" s="138"/>
      <c r="H163" s="138"/>
      <c r="I163" s="174"/>
      <c r="J163" s="174"/>
      <c r="K163" s="174"/>
      <c r="L163" s="174"/>
      <c r="M163" s="137"/>
      <c r="N163" s="137"/>
      <c r="O163" s="137"/>
      <c r="P163" s="137"/>
      <c r="Q163" s="137"/>
      <c r="R163" s="137"/>
      <c r="S163" s="137"/>
      <c r="T163" s="137"/>
      <c r="U163" s="137"/>
    </row>
    <row r="164" spans="1:21" s="104" customFormat="1" ht="36" x14ac:dyDescent="0.25">
      <c r="A164" s="151" t="s">
        <v>103</v>
      </c>
      <c r="B164" s="152" t="s">
        <v>26</v>
      </c>
      <c r="C164" s="153">
        <f>C163/C83*100</f>
        <v>19.527235354573484</v>
      </c>
      <c r="D164" s="153">
        <f>D163/D83*100</f>
        <v>28.494377448735563</v>
      </c>
      <c r="E164" s="153">
        <f t="shared" si="6"/>
        <v>68.530135075612975</v>
      </c>
      <c r="F164" s="138" t="s">
        <v>275</v>
      </c>
      <c r="G164" s="138"/>
      <c r="H164" s="138"/>
      <c r="I164" s="174"/>
      <c r="J164" s="174"/>
      <c r="K164" s="174"/>
      <c r="L164" s="174"/>
      <c r="M164" s="137"/>
      <c r="N164" s="137"/>
      <c r="O164" s="137"/>
      <c r="P164" s="137"/>
      <c r="Q164" s="137"/>
      <c r="R164" s="137"/>
      <c r="S164" s="137"/>
      <c r="T164" s="137"/>
      <c r="U164" s="137"/>
    </row>
    <row r="165" spans="1:21" s="104" customFormat="1" ht="27" customHeight="1" x14ac:dyDescent="0.25">
      <c r="A165" s="151" t="s">
        <v>104</v>
      </c>
      <c r="B165" s="152" t="s">
        <v>105</v>
      </c>
      <c r="C165" s="153">
        <v>0</v>
      </c>
      <c r="D165" s="153">
        <v>0</v>
      </c>
      <c r="E165" s="153" t="e">
        <f t="shared" si="6"/>
        <v>#DIV/0!</v>
      </c>
      <c r="F165" s="138"/>
      <c r="G165" s="138"/>
      <c r="H165" s="138"/>
      <c r="I165" s="174"/>
      <c r="J165" s="174"/>
      <c r="K165" s="174"/>
      <c r="L165" s="174"/>
      <c r="M165" s="137"/>
      <c r="N165" s="137"/>
      <c r="O165" s="137"/>
      <c r="P165" s="137"/>
      <c r="Q165" s="137"/>
      <c r="R165" s="137"/>
      <c r="S165" s="137"/>
      <c r="T165" s="137"/>
      <c r="U165" s="137"/>
    </row>
    <row r="166" spans="1:21" s="104" customFormat="1" ht="18" x14ac:dyDescent="0.25">
      <c r="A166" s="168" t="s">
        <v>106</v>
      </c>
      <c r="B166" s="152" t="s">
        <v>105</v>
      </c>
      <c r="C166" s="153">
        <v>0</v>
      </c>
      <c r="D166" s="153">
        <v>0</v>
      </c>
      <c r="E166" s="153" t="e">
        <f t="shared" si="6"/>
        <v>#DIV/0!</v>
      </c>
      <c r="F166" s="138"/>
      <c r="G166" s="138"/>
      <c r="H166" s="138"/>
      <c r="I166" s="174"/>
      <c r="J166" s="174"/>
      <c r="K166" s="174"/>
      <c r="L166" s="174"/>
      <c r="M166" s="137"/>
      <c r="N166" s="137"/>
      <c r="O166" s="137"/>
      <c r="P166" s="137"/>
      <c r="Q166" s="137"/>
      <c r="R166" s="137"/>
      <c r="S166" s="137"/>
      <c r="T166" s="137"/>
      <c r="U166" s="137"/>
    </row>
    <row r="167" spans="1:21" s="112" customFormat="1" ht="18" x14ac:dyDescent="0.25">
      <c r="A167" s="194"/>
      <c r="B167" s="195"/>
      <c r="C167" s="196"/>
      <c r="D167" s="196"/>
      <c r="E167" s="197"/>
      <c r="F167" s="138"/>
      <c r="G167" s="169"/>
      <c r="H167" s="169"/>
      <c r="I167" s="175"/>
      <c r="J167" s="175"/>
      <c r="K167" s="175"/>
      <c r="L167" s="175"/>
      <c r="M167" s="139"/>
      <c r="N167" s="139"/>
      <c r="O167" s="139"/>
      <c r="P167" s="139"/>
      <c r="Q167" s="139"/>
      <c r="R167" s="139"/>
      <c r="S167" s="139"/>
      <c r="T167" s="139"/>
      <c r="U167" s="139"/>
    </row>
    <row r="168" spans="1:21" s="112" customFormat="1" ht="24.75" customHeight="1" x14ac:dyDescent="0.25">
      <c r="A168" s="231" t="s">
        <v>272</v>
      </c>
      <c r="B168" s="231"/>
      <c r="C168" s="231"/>
      <c r="D168" s="231"/>
      <c r="E168" s="231"/>
      <c r="F168" s="138"/>
      <c r="G168" s="169"/>
      <c r="H168" s="169"/>
      <c r="I168" s="175"/>
      <c r="J168" s="175"/>
      <c r="K168" s="175"/>
      <c r="L168" s="175"/>
      <c r="M168" s="139"/>
      <c r="N168" s="139"/>
      <c r="O168" s="139"/>
      <c r="P168" s="139"/>
      <c r="Q168" s="139"/>
      <c r="R168" s="139"/>
      <c r="S168" s="139"/>
      <c r="T168" s="139"/>
      <c r="U168" s="139"/>
    </row>
    <row r="169" spans="1:21" s="112" customFormat="1" x14ac:dyDescent="0.25">
      <c r="A169" s="113"/>
      <c r="B169" s="113"/>
      <c r="C169" s="113"/>
      <c r="D169" s="113"/>
      <c r="E169" s="113"/>
      <c r="F169" s="217"/>
      <c r="G169" s="177"/>
      <c r="H169" s="177"/>
      <c r="I169" s="175"/>
      <c r="J169" s="175"/>
      <c r="K169" s="175"/>
      <c r="L169" s="175"/>
      <c r="M169" s="139"/>
      <c r="N169" s="139"/>
      <c r="O169" s="139"/>
      <c r="P169" s="139"/>
      <c r="Q169" s="139"/>
      <c r="R169" s="139"/>
      <c r="S169" s="139"/>
      <c r="T169" s="139"/>
      <c r="U169" s="139"/>
    </row>
    <row r="170" spans="1:21" s="112" customFormat="1" x14ac:dyDescent="0.25">
      <c r="A170" s="113"/>
      <c r="B170" s="113"/>
      <c r="C170" s="113"/>
      <c r="D170" s="113"/>
      <c r="E170" s="113"/>
      <c r="F170" s="217"/>
      <c r="G170" s="177"/>
      <c r="H170" s="177"/>
      <c r="I170" s="175"/>
      <c r="J170" s="175"/>
      <c r="K170" s="175"/>
      <c r="L170" s="175"/>
      <c r="M170" s="139"/>
      <c r="N170" s="139"/>
      <c r="O170" s="139"/>
      <c r="P170" s="139"/>
      <c r="Q170" s="139"/>
      <c r="R170" s="139"/>
      <c r="S170" s="139"/>
      <c r="T170" s="139"/>
      <c r="U170" s="139"/>
    </row>
  </sheetData>
  <mergeCells count="14">
    <mergeCell ref="F131:H131"/>
    <mergeCell ref="D1:E1"/>
    <mergeCell ref="D2:E2"/>
    <mergeCell ref="A3:E3"/>
    <mergeCell ref="A4:E4"/>
    <mergeCell ref="A5:E5"/>
    <mergeCell ref="A104:E104"/>
    <mergeCell ref="F84:F88"/>
    <mergeCell ref="A168:E168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10" orientation="portrait" horizontalDpi="300" verticalDpi="300" r:id="rId1"/>
  <rowBreaks count="1" manualBreakCount="1">
    <brk id="1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zoomScale="75" zoomScaleNormal="75" zoomScaleSheetLayoutView="75" zoomScalePageLayoutView="75" workbookViewId="0">
      <selection activeCell="F1" sqref="F1:K1"/>
    </sheetView>
  </sheetViews>
  <sheetFormatPr defaultRowHeight="15.6" x14ac:dyDescent="0.3"/>
  <cols>
    <col min="1" max="1" width="3.109375" style="1"/>
    <col min="2" max="2" width="3.33203125" style="1"/>
    <col min="3" max="3" width="8.33203125" style="1"/>
    <col min="4" max="4" width="30.88671875" style="1" customWidth="1"/>
    <col min="5" max="5" width="14.88671875" style="2"/>
    <col min="6" max="6" width="14" style="2"/>
    <col min="7" max="7" width="16.33203125" style="2" customWidth="1"/>
    <col min="8" max="8" width="12.44140625" style="2" customWidth="1"/>
    <col min="9" max="9" width="18.6640625" style="2" customWidth="1"/>
    <col min="10" max="10" width="12.109375" style="2" customWidth="1"/>
    <col min="11" max="11" width="15" style="2" customWidth="1"/>
    <col min="12" max="1025" width="8.33203125" style="2"/>
  </cols>
  <sheetData>
    <row r="1" spans="1:1025" ht="15.75" customHeight="1" x14ac:dyDescent="0.3">
      <c r="F1" s="256" t="s">
        <v>107</v>
      </c>
      <c r="G1" s="256"/>
      <c r="H1" s="256"/>
      <c r="I1" s="256"/>
      <c r="J1" s="256"/>
      <c r="K1" s="256"/>
    </row>
    <row r="2" spans="1:1025" ht="18" x14ac:dyDescent="0.35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025" ht="20.399999999999999" x14ac:dyDescent="0.3">
      <c r="A3" s="257" t="s">
        <v>108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5" ht="17.25" customHeight="1" x14ac:dyDescent="0.3">
      <c r="A4" s="258" t="s">
        <v>274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5" x14ac:dyDescent="0.3">
      <c r="A5" s="6"/>
      <c r="B5" s="6"/>
      <c r="C5" s="6"/>
      <c r="D5" s="6"/>
      <c r="E5" s="5"/>
      <c r="F5" s="5"/>
      <c r="G5" s="5"/>
      <c r="H5" s="5"/>
      <c r="I5" s="5"/>
      <c r="J5" s="259" t="s">
        <v>109</v>
      </c>
      <c r="K5" s="259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025" s="8" customFormat="1" ht="96" customHeight="1" x14ac:dyDescent="0.3">
      <c r="A6" s="260"/>
      <c r="B6" s="260"/>
      <c r="C6" s="260"/>
      <c r="D6" s="260"/>
      <c r="E6" s="118" t="s">
        <v>110</v>
      </c>
      <c r="F6" s="118" t="s">
        <v>111</v>
      </c>
      <c r="G6" s="118" t="s">
        <v>112</v>
      </c>
      <c r="H6" s="118" t="s">
        <v>113</v>
      </c>
      <c r="I6" s="118" t="s">
        <v>114</v>
      </c>
      <c r="J6" s="118" t="s">
        <v>99</v>
      </c>
      <c r="K6" s="118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25" ht="51.75" customHeight="1" x14ac:dyDescent="0.3">
      <c r="A7" s="250" t="s">
        <v>115</v>
      </c>
      <c r="B7" s="250"/>
      <c r="C7" s="250"/>
      <c r="D7" s="250"/>
      <c r="E7" s="44">
        <v>1537.5</v>
      </c>
      <c r="F7" s="44">
        <v>846.2</v>
      </c>
      <c r="G7" s="44">
        <v>745.4</v>
      </c>
      <c r="H7" s="44">
        <v>105.9</v>
      </c>
      <c r="I7" s="44">
        <v>190</v>
      </c>
      <c r="J7" s="44">
        <v>69.599999999999994</v>
      </c>
      <c r="K7" s="44">
        <v>1.2E-2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25" ht="69" customHeight="1" x14ac:dyDescent="0.3">
      <c r="A8" s="254" t="s">
        <v>116</v>
      </c>
      <c r="B8" s="254"/>
      <c r="C8" s="254"/>
      <c r="D8" s="254"/>
      <c r="E8" s="51">
        <v>1478.2</v>
      </c>
      <c r="F8" s="51">
        <v>786.9</v>
      </c>
      <c r="G8" s="51">
        <v>672.2</v>
      </c>
      <c r="H8" s="51">
        <v>105.7</v>
      </c>
      <c r="I8" s="51">
        <v>162</v>
      </c>
      <c r="J8" s="51">
        <v>62.8</v>
      </c>
      <c r="K8" s="51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25" ht="18" customHeight="1" x14ac:dyDescent="0.3">
      <c r="A9" s="97"/>
      <c r="B9" s="255" t="s">
        <v>117</v>
      </c>
      <c r="C9" s="255"/>
      <c r="D9" s="255"/>
      <c r="E9" s="42"/>
      <c r="F9" s="42"/>
      <c r="G9" s="42"/>
      <c r="H9" s="42"/>
      <c r="I9" s="42"/>
      <c r="J9" s="42"/>
      <c r="K9" s="42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25" x14ac:dyDescent="0.3">
      <c r="A10" s="97"/>
      <c r="B10" s="98"/>
      <c r="C10" s="98"/>
      <c r="D10" s="99" t="s">
        <v>118</v>
      </c>
      <c r="E10" s="43">
        <v>14.7</v>
      </c>
      <c r="F10" s="43">
        <v>11.2</v>
      </c>
      <c r="G10" s="43">
        <v>10.5</v>
      </c>
      <c r="H10" s="43">
        <v>0.1</v>
      </c>
      <c r="I10" s="43">
        <v>3</v>
      </c>
      <c r="J10" s="43">
        <v>1.3</v>
      </c>
      <c r="K10" s="43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025" x14ac:dyDescent="0.3">
      <c r="A11" s="97"/>
      <c r="B11" s="100"/>
      <c r="C11" s="100"/>
      <c r="D11" s="101" t="s">
        <v>262</v>
      </c>
      <c r="E11" s="43">
        <v>71.099999999999994</v>
      </c>
      <c r="F11" s="43">
        <v>68.400000000000006</v>
      </c>
      <c r="G11" s="43">
        <v>56.7</v>
      </c>
      <c r="H11" s="43">
        <v>3.3</v>
      </c>
      <c r="I11" s="43">
        <v>20</v>
      </c>
      <c r="J11" s="43">
        <v>7.8</v>
      </c>
      <c r="K11" s="43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25" x14ac:dyDescent="0.3">
      <c r="A12" s="97"/>
      <c r="B12" s="100"/>
      <c r="C12" s="100"/>
      <c r="D12" s="101" t="s">
        <v>222</v>
      </c>
      <c r="E12" s="43">
        <v>186.2</v>
      </c>
      <c r="F12" s="43">
        <v>242</v>
      </c>
      <c r="G12" s="43">
        <v>219.7</v>
      </c>
      <c r="H12" s="43">
        <v>0.5</v>
      </c>
      <c r="I12" s="43">
        <v>18</v>
      </c>
      <c r="J12" s="43">
        <v>9</v>
      </c>
      <c r="K12" s="43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25" x14ac:dyDescent="0.3">
      <c r="A13" s="14"/>
      <c r="B13" s="15"/>
      <c r="C13" s="15"/>
      <c r="D13" s="16"/>
      <c r="E13" s="46"/>
      <c r="F13" s="46"/>
      <c r="G13" s="46"/>
      <c r="H13" s="46"/>
      <c r="I13" s="46"/>
      <c r="J13" s="46"/>
      <c r="K13" s="4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25" s="135" customFormat="1" ht="21" customHeight="1" x14ac:dyDescent="0.35">
      <c r="A14" s="248" t="s">
        <v>119</v>
      </c>
      <c r="B14" s="248"/>
      <c r="C14" s="248"/>
      <c r="D14" s="248"/>
      <c r="E14" s="149">
        <v>59.3</v>
      </c>
      <c r="F14" s="149">
        <v>59.3</v>
      </c>
      <c r="G14" s="150">
        <v>73.2</v>
      </c>
      <c r="H14" s="150">
        <v>0.2</v>
      </c>
      <c r="I14" s="150">
        <v>28</v>
      </c>
      <c r="J14" s="150">
        <v>6.9</v>
      </c>
      <c r="K14" s="150">
        <v>0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</row>
    <row r="15" spans="1:1025" ht="18" customHeight="1" x14ac:dyDescent="0.3">
      <c r="A15" s="11"/>
      <c r="B15" s="247" t="s">
        <v>117</v>
      </c>
      <c r="C15" s="247"/>
      <c r="D15" s="247"/>
      <c r="E15" s="47"/>
      <c r="F15" s="47"/>
      <c r="G15" s="47"/>
      <c r="H15" s="47"/>
      <c r="I15" s="47"/>
      <c r="J15" s="47"/>
      <c r="K15" s="4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1025" x14ac:dyDescent="0.3">
      <c r="A16" s="11"/>
      <c r="B16" s="12"/>
      <c r="C16" s="12"/>
      <c r="D16" s="13" t="s">
        <v>270</v>
      </c>
      <c r="E16" s="43">
        <v>8.9</v>
      </c>
      <c r="F16" s="43">
        <v>8.9</v>
      </c>
      <c r="G16" s="42">
        <v>23</v>
      </c>
      <c r="H16" s="42">
        <v>0</v>
      </c>
      <c r="I16" s="42">
        <v>21</v>
      </c>
      <c r="J16" s="42">
        <v>4.8</v>
      </c>
      <c r="K16" s="42">
        <v>1.2E-2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">
      <c r="A17" s="14"/>
      <c r="B17" s="15"/>
      <c r="C17" s="15"/>
      <c r="D17" s="18"/>
      <c r="E17" s="46"/>
      <c r="F17" s="106"/>
      <c r="G17" s="107"/>
      <c r="H17" s="106"/>
      <c r="I17" s="106"/>
      <c r="J17" s="106"/>
      <c r="K17" s="10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3">
      <c r="A18" s="248" t="s">
        <v>120</v>
      </c>
      <c r="B18" s="248"/>
      <c r="C18" s="248"/>
      <c r="D18" s="248"/>
      <c r="E18" s="51">
        <v>0</v>
      </c>
      <c r="F18" s="51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3">
      <c r="A19" s="11"/>
      <c r="B19" s="247" t="s">
        <v>117</v>
      </c>
      <c r="C19" s="247"/>
      <c r="D19" s="247"/>
      <c r="E19" s="42"/>
      <c r="F19" s="42"/>
      <c r="G19" s="42"/>
      <c r="H19" s="42"/>
      <c r="I19" s="42"/>
      <c r="J19" s="42"/>
      <c r="K19" s="4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s="11"/>
      <c r="B20" s="12"/>
      <c r="C20" s="12"/>
      <c r="D20" s="13"/>
      <c r="E20" s="43"/>
      <c r="F20" s="43"/>
      <c r="G20" s="43"/>
      <c r="H20" s="43"/>
      <c r="I20" s="43"/>
      <c r="J20" s="43"/>
      <c r="K20" s="4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s="14"/>
      <c r="B21" s="15"/>
      <c r="C21" s="15"/>
      <c r="D21" s="16"/>
      <c r="E21" s="46"/>
      <c r="F21" s="46"/>
      <c r="G21" s="46"/>
      <c r="H21" s="46"/>
      <c r="I21" s="46"/>
      <c r="J21" s="46"/>
      <c r="K21" s="4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3">
      <c r="A22" s="246" t="s">
        <v>221</v>
      </c>
      <c r="B22" s="246"/>
      <c r="C22" s="246"/>
      <c r="D22" s="246"/>
      <c r="E22" s="44">
        <v>8936.5</v>
      </c>
      <c r="F22" s="44">
        <v>8936.5</v>
      </c>
      <c r="G22" s="44">
        <v>1383.9</v>
      </c>
      <c r="H22" s="44">
        <v>0</v>
      </c>
      <c r="I22" s="44">
        <v>1854</v>
      </c>
      <c r="J22" s="44">
        <v>1651.7</v>
      </c>
      <c r="K22" s="44">
        <v>107.2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95" customHeight="1" x14ac:dyDescent="0.3">
      <c r="A23" s="17"/>
      <c r="B23" s="253" t="s">
        <v>121</v>
      </c>
      <c r="C23" s="253"/>
      <c r="D23" s="253"/>
      <c r="E23" s="42"/>
      <c r="F23" s="42"/>
      <c r="G23" s="42"/>
      <c r="H23" s="42"/>
      <c r="I23" s="42"/>
      <c r="J23" s="42"/>
      <c r="K23" s="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3">
      <c r="A24" s="248" t="s">
        <v>122</v>
      </c>
      <c r="B24" s="248"/>
      <c r="C24" s="248"/>
      <c r="D24" s="248"/>
      <c r="E24" s="51">
        <v>8936.5</v>
      </c>
      <c r="F24" s="51">
        <v>8936.5</v>
      </c>
      <c r="G24" s="51">
        <v>1383.9</v>
      </c>
      <c r="H24" s="51">
        <v>0</v>
      </c>
      <c r="I24" s="51">
        <v>1854</v>
      </c>
      <c r="J24" s="51">
        <v>1651.7</v>
      </c>
      <c r="K24" s="51">
        <v>107.2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3">
      <c r="A25" s="11"/>
      <c r="B25" s="247" t="s">
        <v>117</v>
      </c>
      <c r="C25" s="247"/>
      <c r="D25" s="247"/>
      <c r="E25" s="47"/>
      <c r="F25" s="47"/>
      <c r="G25" s="47"/>
      <c r="H25" s="47"/>
      <c r="I25" s="116"/>
      <c r="J25" s="47"/>
      <c r="K25" s="4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3">
      <c r="A26" s="11"/>
      <c r="B26" s="12"/>
      <c r="C26" s="12"/>
      <c r="D26" s="13" t="s">
        <v>123</v>
      </c>
      <c r="E26" s="45">
        <v>7493.5</v>
      </c>
      <c r="F26" s="45">
        <v>7493.5</v>
      </c>
      <c r="G26" s="45" t="s">
        <v>41</v>
      </c>
      <c r="H26" s="45" t="s">
        <v>41</v>
      </c>
      <c r="I26" s="45">
        <v>1752</v>
      </c>
      <c r="J26" s="45">
        <v>1551.1</v>
      </c>
      <c r="K26" s="45">
        <v>100.7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s="14"/>
      <c r="B27" s="15"/>
      <c r="C27" s="15"/>
      <c r="D27" s="16"/>
      <c r="E27" s="46"/>
      <c r="F27" s="46"/>
      <c r="G27" s="46"/>
      <c r="H27" s="46"/>
      <c r="I27" s="46"/>
      <c r="J27" s="46"/>
      <c r="K27" s="4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3">
      <c r="A28" s="248" t="s">
        <v>124</v>
      </c>
      <c r="B28" s="248"/>
      <c r="C28" s="248"/>
      <c r="D28" s="248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3">
      <c r="A29" s="11"/>
      <c r="B29" s="247" t="s">
        <v>117</v>
      </c>
      <c r="C29" s="247"/>
      <c r="D29" s="247"/>
      <c r="E29" s="47"/>
      <c r="F29" s="47"/>
      <c r="G29" s="47"/>
      <c r="H29" s="47"/>
      <c r="I29" s="47"/>
      <c r="J29" s="47"/>
      <c r="K29" s="4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11"/>
      <c r="B30" s="12"/>
      <c r="C30" s="12"/>
      <c r="D30" s="145"/>
      <c r="E30" s="49"/>
      <c r="F30" s="43"/>
      <c r="G30" s="43"/>
      <c r="H30" s="43"/>
      <c r="I30" s="43"/>
      <c r="J30" s="43"/>
      <c r="K30" s="4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14"/>
      <c r="B31" s="15"/>
      <c r="C31" s="15"/>
      <c r="D31" s="18"/>
      <c r="E31" s="46"/>
      <c r="F31" s="46"/>
      <c r="G31" s="46"/>
      <c r="H31" s="46"/>
      <c r="I31" s="46"/>
      <c r="J31" s="46"/>
      <c r="K31" s="4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2" customHeight="1" x14ac:dyDescent="0.3">
      <c r="A32" s="251" t="s">
        <v>255</v>
      </c>
      <c r="B32" s="252"/>
      <c r="C32" s="252"/>
      <c r="D32" s="252"/>
      <c r="E32" s="147">
        <v>56.9</v>
      </c>
      <c r="F32" s="148">
        <v>53.5</v>
      </c>
      <c r="G32" s="148">
        <v>47.3</v>
      </c>
      <c r="H32" s="148">
        <v>9.6999999999999993</v>
      </c>
      <c r="I32" s="148">
        <v>18</v>
      </c>
      <c r="J32" s="148">
        <v>5.2</v>
      </c>
      <c r="K32" s="148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3">
      <c r="A33" s="60"/>
      <c r="B33" s="247" t="s">
        <v>117</v>
      </c>
      <c r="C33" s="247"/>
      <c r="D33" s="247"/>
      <c r="E33" s="47"/>
      <c r="F33" s="47"/>
      <c r="G33" s="47"/>
      <c r="H33" s="47"/>
      <c r="I33" s="47"/>
      <c r="J33" s="47"/>
      <c r="K33" s="4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25" customHeight="1" x14ac:dyDescent="0.3">
      <c r="A34" s="60"/>
      <c r="B34" s="53"/>
      <c r="C34" s="53"/>
      <c r="D34" s="141" t="s">
        <v>268</v>
      </c>
      <c r="E34" s="146">
        <v>35.5</v>
      </c>
      <c r="F34" s="45">
        <v>32.1</v>
      </c>
      <c r="G34" s="45">
        <v>32.6</v>
      </c>
      <c r="H34" s="45">
        <v>2.9</v>
      </c>
      <c r="I34" s="45">
        <v>7</v>
      </c>
      <c r="J34" s="45">
        <v>1.1000000000000001</v>
      </c>
      <c r="K34" s="45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3">
      <c r="A35" s="108"/>
      <c r="B35" s="109"/>
      <c r="C35" s="109"/>
      <c r="D35" s="110"/>
      <c r="E35" s="49"/>
      <c r="F35" s="43"/>
      <c r="G35" s="43"/>
      <c r="H35" s="43"/>
      <c r="I35" s="43"/>
      <c r="J35" s="43"/>
      <c r="K35" s="4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49.5" customHeight="1" x14ac:dyDescent="0.3">
      <c r="A36" s="249" t="s">
        <v>125</v>
      </c>
      <c r="B36" s="250"/>
      <c r="C36" s="250"/>
      <c r="D36" s="250"/>
      <c r="E36" s="149">
        <v>144.19999999999999</v>
      </c>
      <c r="F36" s="149">
        <v>141.1</v>
      </c>
      <c r="G36" s="149">
        <v>150.19999999999999</v>
      </c>
      <c r="H36" s="149">
        <v>0.1</v>
      </c>
      <c r="I36" s="149">
        <v>244</v>
      </c>
      <c r="J36" s="149">
        <v>103.8</v>
      </c>
      <c r="K36" s="149">
        <v>0.8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 x14ac:dyDescent="0.3">
      <c r="A37" s="48"/>
      <c r="B37" s="240" t="s">
        <v>117</v>
      </c>
      <c r="C37" s="240"/>
      <c r="D37" s="241"/>
      <c r="E37" s="55"/>
      <c r="F37" s="47"/>
      <c r="G37" s="47"/>
      <c r="H37" s="47"/>
      <c r="I37" s="47"/>
      <c r="J37" s="47"/>
      <c r="K37" s="4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 x14ac:dyDescent="0.3">
      <c r="A38" s="48"/>
      <c r="B38" s="56"/>
      <c r="C38" s="56"/>
      <c r="D38" s="57" t="s">
        <v>129</v>
      </c>
      <c r="E38" s="43">
        <v>57.3</v>
      </c>
      <c r="F38" s="43">
        <v>54.2</v>
      </c>
      <c r="G38" s="43">
        <v>57.3</v>
      </c>
      <c r="H38" s="43">
        <v>0</v>
      </c>
      <c r="I38" s="43">
        <v>70</v>
      </c>
      <c r="J38" s="43">
        <v>36.799999999999997</v>
      </c>
      <c r="K38" s="43">
        <v>0.2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s="11"/>
      <c r="B39" s="53"/>
      <c r="C39" s="53"/>
      <c r="D39" s="117"/>
      <c r="E39" s="42"/>
      <c r="F39" s="42"/>
      <c r="G39" s="42"/>
      <c r="H39" s="42"/>
      <c r="I39" s="42"/>
      <c r="J39" s="42"/>
      <c r="K39" s="4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95" customHeight="1" x14ac:dyDescent="0.3">
      <c r="A40" s="246" t="s">
        <v>126</v>
      </c>
      <c r="B40" s="246"/>
      <c r="C40" s="246"/>
      <c r="D40" s="246"/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9.5" customHeight="1" x14ac:dyDescent="0.3">
      <c r="A41" s="11"/>
      <c r="B41" s="247" t="s">
        <v>117</v>
      </c>
      <c r="C41" s="247"/>
      <c r="D41" s="247"/>
      <c r="E41" s="45"/>
      <c r="F41" s="45"/>
      <c r="G41" s="47"/>
      <c r="H41" s="47"/>
      <c r="I41" s="47"/>
      <c r="J41" s="47"/>
      <c r="K41" s="4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7.25" customHeight="1" x14ac:dyDescent="0.3">
      <c r="A42" s="14"/>
      <c r="B42" s="54"/>
      <c r="C42" s="54"/>
      <c r="D42" s="18"/>
      <c r="E42" s="42"/>
      <c r="F42" s="42"/>
      <c r="G42" s="42"/>
      <c r="H42" s="42"/>
      <c r="I42" s="42"/>
      <c r="J42" s="42"/>
      <c r="K42" s="4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50.25" customHeight="1" x14ac:dyDescent="0.3">
      <c r="A43" s="246" t="s">
        <v>127</v>
      </c>
      <c r="B43" s="246"/>
      <c r="C43" s="246"/>
      <c r="D43" s="246"/>
      <c r="E43" s="149">
        <v>27.3</v>
      </c>
      <c r="F43" s="149">
        <v>713.4</v>
      </c>
      <c r="G43" s="149">
        <v>18.5</v>
      </c>
      <c r="H43" s="149">
        <v>1.1000000000000001</v>
      </c>
      <c r="I43" s="149">
        <v>154</v>
      </c>
      <c r="J43" s="149">
        <v>35.1</v>
      </c>
      <c r="K43" s="149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 x14ac:dyDescent="0.3">
      <c r="A44" s="11"/>
      <c r="B44" s="247" t="s">
        <v>117</v>
      </c>
      <c r="C44" s="247"/>
      <c r="D44" s="247"/>
      <c r="E44" s="47"/>
      <c r="F44" s="47"/>
      <c r="G44" s="47"/>
      <c r="H44" s="47"/>
      <c r="I44" s="47"/>
      <c r="J44" s="47"/>
      <c r="K44" s="4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s="11"/>
      <c r="B45" s="12"/>
      <c r="C45" s="12"/>
      <c r="D45" s="13" t="s">
        <v>271</v>
      </c>
      <c r="E45" s="43">
        <v>10.199999999999999</v>
      </c>
      <c r="F45" s="43">
        <v>10.199999999999999</v>
      </c>
      <c r="G45" s="43">
        <v>8</v>
      </c>
      <c r="H45" s="43">
        <v>0.3</v>
      </c>
      <c r="I45" s="43">
        <v>4</v>
      </c>
      <c r="J45" s="43">
        <v>1.4</v>
      </c>
      <c r="K45" s="43">
        <v>0</v>
      </c>
      <c r="L45" s="5"/>
      <c r="M45" s="10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3">
      <c r="A46" s="14"/>
      <c r="B46" s="15"/>
      <c r="C46" s="15"/>
      <c r="D46" s="16"/>
      <c r="E46" s="46"/>
      <c r="F46" s="46"/>
      <c r="G46" s="46"/>
      <c r="H46" s="46"/>
      <c r="I46" s="46"/>
      <c r="J46" s="46"/>
      <c r="K46" s="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2.5" customHeight="1" x14ac:dyDescent="0.3">
      <c r="A47" s="242" t="s">
        <v>128</v>
      </c>
      <c r="B47" s="242"/>
      <c r="C47" s="242"/>
      <c r="D47" s="242"/>
      <c r="E47" s="44">
        <v>0</v>
      </c>
      <c r="F47" s="44">
        <v>0</v>
      </c>
      <c r="G47" s="44">
        <v>0</v>
      </c>
      <c r="H47" s="44">
        <v>0</v>
      </c>
      <c r="I47" s="44">
        <v>2151</v>
      </c>
      <c r="J47" s="178">
        <v>1361.8</v>
      </c>
      <c r="K47" s="44">
        <v>8.9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95" customHeight="1" x14ac:dyDescent="0.3">
      <c r="A48" s="19"/>
      <c r="B48" s="243" t="s">
        <v>117</v>
      </c>
      <c r="C48" s="243"/>
      <c r="D48" s="243"/>
      <c r="E48" s="42"/>
      <c r="F48" s="42"/>
      <c r="G48" s="42"/>
      <c r="H48" s="42"/>
      <c r="I48" s="42"/>
      <c r="J48" s="111"/>
      <c r="K48" s="4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95" customHeight="1" x14ac:dyDescent="0.3">
      <c r="A49" s="19"/>
      <c r="B49" s="20"/>
      <c r="C49" s="20"/>
      <c r="D49" s="21"/>
      <c r="E49" s="43"/>
      <c r="F49" s="43"/>
      <c r="G49" s="43"/>
      <c r="H49" s="43"/>
      <c r="I49" s="43"/>
      <c r="J49" s="43"/>
      <c r="K49" s="4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6.95" customHeight="1" thickBot="1" x14ac:dyDescent="0.35">
      <c r="A50" s="19"/>
      <c r="B50" s="58"/>
      <c r="C50" s="58"/>
      <c r="D50" s="59"/>
      <c r="E50" s="42"/>
      <c r="F50" s="42"/>
      <c r="G50" s="42"/>
      <c r="H50" s="42"/>
      <c r="I50" s="42"/>
      <c r="J50" s="42"/>
      <c r="K50" s="4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thickTop="1" thickBot="1" x14ac:dyDescent="0.35">
      <c r="A51" s="244" t="s">
        <v>130</v>
      </c>
      <c r="B51" s="244"/>
      <c r="C51" s="244"/>
      <c r="D51" s="244"/>
      <c r="E51" s="114">
        <f>E7+E22+E36+E40+E43+E47+E32</f>
        <v>10702.4</v>
      </c>
      <c r="F51" s="114">
        <f t="shared" ref="F51:K51" si="0">F7+F22+F36+F40+F43+F47+F32</f>
        <v>10690.7</v>
      </c>
      <c r="G51" s="114">
        <f>G7+G22+G36+G40+G43+G47+G32</f>
        <v>2345.3000000000002</v>
      </c>
      <c r="H51" s="114">
        <f t="shared" si="0"/>
        <v>116.8</v>
      </c>
      <c r="I51" s="114">
        <f>I7+I22+I36+I40+I43+I47+I32</f>
        <v>4611</v>
      </c>
      <c r="J51" s="114">
        <f>J7+J22+J36+J40+J43+J47+J32</f>
        <v>3227.2</v>
      </c>
      <c r="K51" s="114">
        <f t="shared" si="0"/>
        <v>116.91200000000001</v>
      </c>
      <c r="L51" s="5"/>
      <c r="M51" s="5"/>
      <c r="N51" s="22"/>
      <c r="O51" s="5"/>
      <c r="P51" s="5"/>
      <c r="Q51" s="5"/>
      <c r="R51" s="5"/>
      <c r="S51" s="5"/>
      <c r="T51" s="5"/>
      <c r="U51" s="5"/>
      <c r="V51" s="5"/>
    </row>
    <row r="52" spans="1:22" ht="18.75" customHeight="1" thickTop="1" x14ac:dyDescent="0.3">
      <c r="A52" s="6"/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81.599999999999994" customHeight="1" x14ac:dyDescent="0.3">
      <c r="A53" s="245" t="s">
        <v>131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</sheetData>
  <mergeCells count="30">
    <mergeCell ref="F1:K1"/>
    <mergeCell ref="A3:K3"/>
    <mergeCell ref="A4:K4"/>
    <mergeCell ref="J5:K5"/>
    <mergeCell ref="A6:D6"/>
    <mergeCell ref="A7:D7"/>
    <mergeCell ref="A8:D8"/>
    <mergeCell ref="B9:D9"/>
    <mergeCell ref="A14:D14"/>
    <mergeCell ref="B15:D15"/>
    <mergeCell ref="A18:D18"/>
    <mergeCell ref="B19:D19"/>
    <mergeCell ref="A22:D22"/>
    <mergeCell ref="B23:D23"/>
    <mergeCell ref="A24:D24"/>
    <mergeCell ref="B25:D25"/>
    <mergeCell ref="A28:D28"/>
    <mergeCell ref="B29:D29"/>
    <mergeCell ref="A36:D36"/>
    <mergeCell ref="A32:D32"/>
    <mergeCell ref="B33:D33"/>
    <mergeCell ref="B37:D37"/>
    <mergeCell ref="A47:D47"/>
    <mergeCell ref="B48:D48"/>
    <mergeCell ref="A51:D51"/>
    <mergeCell ref="A53:K53"/>
    <mergeCell ref="A40:D40"/>
    <mergeCell ref="B41:D41"/>
    <mergeCell ref="A43:D43"/>
    <mergeCell ref="B44:D44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zoomScale="80" zoomScaleNormal="60" zoomScaleSheetLayoutView="80" zoomScalePageLayoutView="75" workbookViewId="0">
      <selection activeCell="D15" sqref="D15"/>
    </sheetView>
  </sheetViews>
  <sheetFormatPr defaultRowHeight="13.2" x14ac:dyDescent="0.25"/>
  <cols>
    <col min="1" max="1" width="61.6640625" style="115"/>
    <col min="2" max="2" width="18.44140625" style="115"/>
    <col min="3" max="3" width="15.88671875" style="115" customWidth="1"/>
    <col min="4" max="4" width="16.44140625" style="115" customWidth="1"/>
    <col min="5" max="5" width="18.33203125" style="115" customWidth="1"/>
    <col min="6" max="6" width="18" style="115" customWidth="1"/>
    <col min="7" max="7" width="17.109375" style="115" customWidth="1"/>
    <col min="8" max="8" width="18.44140625" style="115" customWidth="1"/>
    <col min="9" max="9" width="20.109375" style="115" customWidth="1"/>
    <col min="10" max="1025" width="8.5546875"/>
  </cols>
  <sheetData>
    <row r="1" spans="1:23" ht="15.6" x14ac:dyDescent="0.3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39.75" customHeight="1" x14ac:dyDescent="0.25">
      <c r="A2" s="266" t="s">
        <v>133</v>
      </c>
      <c r="B2" s="266"/>
      <c r="C2" s="266"/>
      <c r="D2" s="266"/>
      <c r="E2" s="266"/>
      <c r="F2" s="266"/>
      <c r="G2" s="266"/>
      <c r="H2" s="266"/>
      <c r="I2" s="266"/>
    </row>
    <row r="3" spans="1:23" ht="18" customHeight="1" x14ac:dyDescent="0.25">
      <c r="A3" s="267" t="s">
        <v>134</v>
      </c>
      <c r="B3" s="267"/>
      <c r="C3" s="267"/>
      <c r="D3" s="267"/>
      <c r="E3" s="267"/>
      <c r="F3" s="267"/>
      <c r="G3" s="267"/>
      <c r="H3" s="267"/>
      <c r="I3" s="267"/>
    </row>
    <row r="4" spans="1:23" ht="21" customHeight="1" x14ac:dyDescent="0.3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3">
      <c r="A5" s="268" t="s">
        <v>135</v>
      </c>
      <c r="B5" s="269" t="s">
        <v>136</v>
      </c>
      <c r="C5" s="268" t="s">
        <v>137</v>
      </c>
      <c r="D5" s="268"/>
      <c r="E5" s="268"/>
      <c r="F5" s="268" t="s">
        <v>138</v>
      </c>
      <c r="G5" s="268" t="s">
        <v>139</v>
      </c>
      <c r="H5" s="268"/>
      <c r="I5" s="268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3">
      <c r="A6" s="268"/>
      <c r="B6" s="269"/>
      <c r="C6" s="268"/>
      <c r="D6" s="268"/>
      <c r="E6" s="268"/>
      <c r="F6" s="268"/>
      <c r="G6" s="268" t="s">
        <v>141</v>
      </c>
      <c r="H6" s="268" t="s">
        <v>142</v>
      </c>
      <c r="I6" s="268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3">
      <c r="A7" s="268"/>
      <c r="B7" s="269"/>
      <c r="C7" s="268"/>
      <c r="D7" s="268"/>
      <c r="E7" s="268"/>
      <c r="F7" s="268"/>
      <c r="G7" s="268"/>
      <c r="H7" s="268"/>
      <c r="I7" s="26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9.5" customHeight="1" x14ac:dyDescent="0.3">
      <c r="A8" s="268"/>
      <c r="B8" s="269"/>
      <c r="C8" s="205" t="s">
        <v>3</v>
      </c>
      <c r="D8" s="205" t="s">
        <v>143</v>
      </c>
      <c r="E8" s="205" t="s">
        <v>281</v>
      </c>
      <c r="F8" s="268"/>
      <c r="G8" s="268"/>
      <c r="H8" s="268"/>
      <c r="I8" s="26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2" x14ac:dyDescent="0.3">
      <c r="A9" s="27" t="s">
        <v>144</v>
      </c>
      <c r="B9" s="28" t="s">
        <v>145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6" x14ac:dyDescent="0.3">
      <c r="A10" s="263" t="s">
        <v>147</v>
      </c>
      <c r="B10" s="263"/>
      <c r="C10" s="263"/>
      <c r="D10" s="263"/>
      <c r="E10" s="263"/>
      <c r="F10" s="263"/>
      <c r="G10" s="263"/>
      <c r="H10" s="263"/>
      <c r="I10" s="26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5">
      <c r="A11" s="264" t="s">
        <v>148</v>
      </c>
      <c r="B11" s="264"/>
      <c r="C11" s="264"/>
      <c r="D11" s="264"/>
      <c r="E11" s="264"/>
      <c r="F11" s="264"/>
      <c r="G11" s="264"/>
      <c r="H11" s="264"/>
      <c r="I11" s="264"/>
    </row>
    <row r="12" spans="1:23" ht="21.75" customHeight="1" x14ac:dyDescent="0.25">
      <c r="A12" s="30" t="s">
        <v>149</v>
      </c>
      <c r="B12" s="31" t="s">
        <v>150</v>
      </c>
      <c r="C12" s="206"/>
      <c r="D12" s="206"/>
      <c r="E12" s="206"/>
      <c r="F12" s="50"/>
      <c r="G12" s="206"/>
      <c r="H12" s="206"/>
      <c r="I12" s="32"/>
    </row>
    <row r="13" spans="1:23" ht="18.75" customHeight="1" x14ac:dyDescent="0.25">
      <c r="A13" s="30" t="s">
        <v>151</v>
      </c>
      <c r="B13" s="31" t="s">
        <v>152</v>
      </c>
      <c r="C13" s="206"/>
      <c r="D13" s="206"/>
      <c r="E13" s="206"/>
      <c r="F13" s="50"/>
      <c r="G13" s="206"/>
      <c r="H13" s="206"/>
      <c r="I13" s="32"/>
    </row>
    <row r="14" spans="1:23" s="115" customFormat="1" ht="18.75" customHeight="1" x14ac:dyDescent="0.25">
      <c r="A14" s="33" t="s">
        <v>153</v>
      </c>
      <c r="B14" s="34" t="s">
        <v>154</v>
      </c>
      <c r="C14" s="206" t="s">
        <v>155</v>
      </c>
      <c r="D14" s="206">
        <v>7797.6</v>
      </c>
      <c r="E14" s="206">
        <v>7045.6</v>
      </c>
      <c r="F14" s="50">
        <v>465.9</v>
      </c>
      <c r="G14" s="10">
        <f>D14*F14</f>
        <v>3632901.84</v>
      </c>
      <c r="H14" s="10">
        <f>E14*F14</f>
        <v>3282545.04</v>
      </c>
      <c r="I14" s="36">
        <f>G14/H14*100</f>
        <v>110.67332803451799</v>
      </c>
    </row>
    <row r="15" spans="1:23" ht="18.75" customHeight="1" x14ac:dyDescent="0.25">
      <c r="A15" s="30" t="s">
        <v>237</v>
      </c>
      <c r="B15" s="31" t="s">
        <v>238</v>
      </c>
      <c r="C15" s="206"/>
      <c r="D15" s="206"/>
      <c r="E15" s="206"/>
      <c r="F15" s="50"/>
      <c r="G15" s="102"/>
      <c r="H15" s="103"/>
      <c r="I15" s="36"/>
    </row>
    <row r="16" spans="1:23" ht="18.75" customHeight="1" x14ac:dyDescent="0.25">
      <c r="A16" s="81" t="s">
        <v>239</v>
      </c>
      <c r="B16" s="72" t="s">
        <v>240</v>
      </c>
      <c r="C16" s="65" t="s">
        <v>155</v>
      </c>
      <c r="D16" s="65"/>
      <c r="E16" s="65"/>
      <c r="F16" s="82">
        <v>2263.3000000000002</v>
      </c>
      <c r="G16" s="83">
        <f t="shared" ref="G16:G17" si="0">D16*F16</f>
        <v>0</v>
      </c>
      <c r="H16" s="119">
        <f t="shared" ref="H16:H17" si="1">E16*F16</f>
        <v>0</v>
      </c>
      <c r="I16" s="62" t="e">
        <f t="shared" ref="I16:I18" si="2">G16/H16*100</f>
        <v>#DIV/0!</v>
      </c>
    </row>
    <row r="17" spans="1:9" ht="18.75" customHeight="1" x14ac:dyDescent="0.25">
      <c r="A17" s="78" t="s">
        <v>241</v>
      </c>
      <c r="B17" s="79" t="s">
        <v>242</v>
      </c>
      <c r="C17" s="64" t="s">
        <v>155</v>
      </c>
      <c r="D17" s="64"/>
      <c r="E17" s="64"/>
      <c r="F17" s="80">
        <v>2263.3000000000002</v>
      </c>
      <c r="G17" s="86">
        <f t="shared" si="0"/>
        <v>0</v>
      </c>
      <c r="H17" s="120">
        <f t="shared" si="1"/>
        <v>0</v>
      </c>
      <c r="I17" s="61" t="e">
        <f t="shared" si="2"/>
        <v>#DIV/0!</v>
      </c>
    </row>
    <row r="18" spans="1:9" ht="15.6" x14ac:dyDescent="0.25">
      <c r="A18" s="30" t="s">
        <v>156</v>
      </c>
      <c r="B18" s="31" t="s">
        <v>157</v>
      </c>
      <c r="C18" s="206"/>
      <c r="D18" s="206"/>
      <c r="E18" s="206"/>
      <c r="F18" s="50"/>
      <c r="G18" s="10"/>
      <c r="H18" s="10"/>
      <c r="I18" s="36" t="e">
        <f t="shared" si="2"/>
        <v>#DIV/0!</v>
      </c>
    </row>
    <row r="19" spans="1:9" ht="33.75" customHeight="1" x14ac:dyDescent="0.25">
      <c r="A19" s="81" t="s">
        <v>158</v>
      </c>
      <c r="B19" s="72" t="s">
        <v>159</v>
      </c>
      <c r="C19" s="65" t="s">
        <v>155</v>
      </c>
      <c r="D19" s="65"/>
      <c r="E19" s="65"/>
      <c r="F19" s="82">
        <v>2280</v>
      </c>
      <c r="G19" s="83">
        <f t="shared" ref="G19:G25" si="3">D19*F19</f>
        <v>0</v>
      </c>
      <c r="H19" s="83">
        <f t="shared" ref="H19:H25" si="4">E19*F19</f>
        <v>0</v>
      </c>
      <c r="I19" s="62" t="e">
        <f t="shared" ref="I19:I25" si="5">G19/H19*100</f>
        <v>#DIV/0!</v>
      </c>
    </row>
    <row r="20" spans="1:9" ht="15.6" x14ac:dyDescent="0.25">
      <c r="A20" s="85" t="s">
        <v>160</v>
      </c>
      <c r="B20" s="74" t="s">
        <v>161</v>
      </c>
      <c r="C20" s="76" t="s">
        <v>162</v>
      </c>
      <c r="D20" s="76"/>
      <c r="E20" s="76"/>
      <c r="F20" s="75">
        <v>245.95</v>
      </c>
      <c r="G20" s="122">
        <f t="shared" si="3"/>
        <v>0</v>
      </c>
      <c r="H20" s="122">
        <f t="shared" si="4"/>
        <v>0</v>
      </c>
      <c r="I20" s="63" t="e">
        <f t="shared" si="5"/>
        <v>#DIV/0!</v>
      </c>
    </row>
    <row r="21" spans="1:9" ht="15.6" x14ac:dyDescent="0.25">
      <c r="A21" s="85" t="s">
        <v>163</v>
      </c>
      <c r="B21" s="74" t="s">
        <v>164</v>
      </c>
      <c r="C21" s="76" t="s">
        <v>162</v>
      </c>
      <c r="D21" s="76"/>
      <c r="E21" s="76"/>
      <c r="F21" s="75">
        <v>77.53</v>
      </c>
      <c r="G21" s="121">
        <f t="shared" si="3"/>
        <v>0</v>
      </c>
      <c r="H21" s="121">
        <f t="shared" si="4"/>
        <v>0</v>
      </c>
      <c r="I21" s="63" t="e">
        <f t="shared" si="5"/>
        <v>#DIV/0!</v>
      </c>
    </row>
    <row r="22" spans="1:9" ht="15.6" x14ac:dyDescent="0.25">
      <c r="A22" s="85" t="s">
        <v>165</v>
      </c>
      <c r="B22" s="74" t="s">
        <v>166</v>
      </c>
      <c r="C22" s="76" t="s">
        <v>162</v>
      </c>
      <c r="D22" s="76"/>
      <c r="E22" s="76"/>
      <c r="F22" s="75">
        <v>324.39999999999998</v>
      </c>
      <c r="G22" s="122">
        <f t="shared" si="3"/>
        <v>0</v>
      </c>
      <c r="H22" s="122">
        <f t="shared" si="4"/>
        <v>0</v>
      </c>
      <c r="I22" s="63" t="e">
        <f t="shared" si="5"/>
        <v>#DIV/0!</v>
      </c>
    </row>
    <row r="23" spans="1:9" ht="15.6" x14ac:dyDescent="0.25">
      <c r="A23" s="85" t="s">
        <v>167</v>
      </c>
      <c r="B23" s="74" t="s">
        <v>168</v>
      </c>
      <c r="C23" s="76" t="s">
        <v>162</v>
      </c>
      <c r="D23" s="76"/>
      <c r="E23" s="76"/>
      <c r="F23" s="75">
        <v>301.42</v>
      </c>
      <c r="G23" s="123">
        <f t="shared" si="3"/>
        <v>0</v>
      </c>
      <c r="H23" s="123">
        <f t="shared" si="4"/>
        <v>0</v>
      </c>
      <c r="I23" s="63" t="e">
        <f t="shared" si="5"/>
        <v>#DIV/0!</v>
      </c>
    </row>
    <row r="24" spans="1:9" ht="15.6" x14ac:dyDescent="0.25">
      <c r="A24" s="85" t="s">
        <v>169</v>
      </c>
      <c r="B24" s="74" t="s">
        <v>170</v>
      </c>
      <c r="C24" s="76" t="s">
        <v>162</v>
      </c>
      <c r="D24" s="76"/>
      <c r="E24" s="76"/>
      <c r="F24" s="75">
        <v>222.7</v>
      </c>
      <c r="G24" s="123">
        <f t="shared" si="3"/>
        <v>0</v>
      </c>
      <c r="H24" s="123">
        <f t="shared" si="4"/>
        <v>0</v>
      </c>
      <c r="I24" s="63" t="e">
        <f t="shared" si="5"/>
        <v>#DIV/0!</v>
      </c>
    </row>
    <row r="25" spans="1:9" ht="15.6" x14ac:dyDescent="0.25">
      <c r="A25" s="78" t="s">
        <v>171</v>
      </c>
      <c r="B25" s="79" t="s">
        <v>172</v>
      </c>
      <c r="C25" s="64" t="s">
        <v>162</v>
      </c>
      <c r="D25" s="64"/>
      <c r="E25" s="64"/>
      <c r="F25" s="84">
        <v>168.3</v>
      </c>
      <c r="G25" s="120">
        <f t="shared" si="3"/>
        <v>0</v>
      </c>
      <c r="H25" s="120">
        <f t="shared" si="4"/>
        <v>0</v>
      </c>
      <c r="I25" s="61" t="e">
        <f t="shared" si="5"/>
        <v>#DIV/0!</v>
      </c>
    </row>
    <row r="26" spans="1:9" ht="15.6" x14ac:dyDescent="0.25">
      <c r="A26" s="30" t="s">
        <v>173</v>
      </c>
      <c r="B26" s="31"/>
      <c r="C26" s="204" t="s">
        <v>174</v>
      </c>
      <c r="D26" s="204" t="s">
        <v>174</v>
      </c>
      <c r="E26" s="204" t="s">
        <v>174</v>
      </c>
      <c r="F26" s="37" t="s">
        <v>174</v>
      </c>
      <c r="G26" s="9">
        <f>SUM(G13:G25)</f>
        <v>3632901.84</v>
      </c>
      <c r="H26" s="9">
        <f>SUM(H13:H25)</f>
        <v>3282545.04</v>
      </c>
      <c r="I26" s="9">
        <f>G26/H26*100</f>
        <v>110.67332803451799</v>
      </c>
    </row>
    <row r="27" spans="1:9" ht="15.75" hidden="1" customHeight="1" x14ac:dyDescent="0.25">
      <c r="A27" s="264" t="s">
        <v>175</v>
      </c>
      <c r="B27" s="264"/>
      <c r="C27" s="264"/>
      <c r="D27" s="264"/>
      <c r="E27" s="264"/>
      <c r="F27" s="264"/>
      <c r="G27" s="264"/>
      <c r="H27" s="264"/>
      <c r="I27" s="264"/>
    </row>
    <row r="28" spans="1:9" ht="38.25" hidden="1" customHeight="1" x14ac:dyDescent="0.25">
      <c r="A28" s="35" t="s">
        <v>176</v>
      </c>
      <c r="B28" s="34" t="s">
        <v>177</v>
      </c>
      <c r="C28" s="35" t="s">
        <v>178</v>
      </c>
      <c r="D28" s="206"/>
      <c r="E28" s="206"/>
      <c r="F28" s="35">
        <v>1700.21</v>
      </c>
      <c r="G28" s="206"/>
      <c r="H28" s="206"/>
      <c r="I28" s="36" t="e">
        <f t="shared" ref="I28:I49" si="6">G28/H28*100</f>
        <v>#DIV/0!</v>
      </c>
    </row>
    <row r="29" spans="1:9" ht="32.25" hidden="1" customHeight="1" x14ac:dyDescent="0.25">
      <c r="A29" s="35" t="s">
        <v>179</v>
      </c>
      <c r="B29" s="34" t="s">
        <v>180</v>
      </c>
      <c r="C29" s="35" t="s">
        <v>178</v>
      </c>
      <c r="D29" s="206"/>
      <c r="E29" s="206"/>
      <c r="F29" s="35">
        <v>209.74</v>
      </c>
      <c r="G29" s="206"/>
      <c r="H29" s="206"/>
      <c r="I29" s="36" t="e">
        <f t="shared" si="6"/>
        <v>#DIV/0!</v>
      </c>
    </row>
    <row r="30" spans="1:9" ht="33.75" hidden="1" customHeight="1" x14ac:dyDescent="0.25">
      <c r="A30" s="35" t="s">
        <v>181</v>
      </c>
      <c r="B30" s="34" t="s">
        <v>182</v>
      </c>
      <c r="C30" s="35" t="s">
        <v>178</v>
      </c>
      <c r="D30" s="206"/>
      <c r="E30" s="206"/>
      <c r="F30" s="35">
        <v>282.60000000000002</v>
      </c>
      <c r="G30" s="206"/>
      <c r="H30" s="206"/>
      <c r="I30" s="36" t="e">
        <f t="shared" si="6"/>
        <v>#DIV/0!</v>
      </c>
    </row>
    <row r="31" spans="1:9" ht="36.75" hidden="1" customHeight="1" x14ac:dyDescent="0.25">
      <c r="A31" s="35" t="s">
        <v>183</v>
      </c>
      <c r="B31" s="34" t="s">
        <v>184</v>
      </c>
      <c r="C31" s="35" t="s">
        <v>185</v>
      </c>
      <c r="D31" s="206"/>
      <c r="E31" s="206"/>
      <c r="F31" s="35">
        <v>501.51</v>
      </c>
      <c r="G31" s="206"/>
      <c r="H31" s="206"/>
      <c r="I31" s="36" t="e">
        <f t="shared" si="6"/>
        <v>#DIV/0!</v>
      </c>
    </row>
    <row r="32" spans="1:9" ht="36.75" hidden="1" customHeight="1" x14ac:dyDescent="0.25">
      <c r="A32" s="35" t="s">
        <v>186</v>
      </c>
      <c r="B32" s="34" t="s">
        <v>187</v>
      </c>
      <c r="C32" s="35" t="s">
        <v>185</v>
      </c>
      <c r="D32" s="206"/>
      <c r="E32" s="206"/>
      <c r="F32" s="35">
        <v>444.92</v>
      </c>
      <c r="G32" s="206"/>
      <c r="H32" s="206"/>
      <c r="I32" s="36" t="e">
        <f t="shared" si="6"/>
        <v>#DIV/0!</v>
      </c>
    </row>
    <row r="33" spans="1:9" ht="33.75" hidden="1" customHeight="1" x14ac:dyDescent="0.25">
      <c r="A33" s="35" t="s">
        <v>188</v>
      </c>
      <c r="B33" s="34" t="s">
        <v>189</v>
      </c>
      <c r="C33" s="35" t="s">
        <v>185</v>
      </c>
      <c r="D33" s="206"/>
      <c r="E33" s="206"/>
      <c r="F33" s="35">
        <v>945.2</v>
      </c>
      <c r="G33" s="206"/>
      <c r="H33" s="206"/>
      <c r="I33" s="36" t="e">
        <f t="shared" si="6"/>
        <v>#DIV/0!</v>
      </c>
    </row>
    <row r="34" spans="1:9" ht="31.5" hidden="1" customHeight="1" x14ac:dyDescent="0.25">
      <c r="A34" s="35" t="s">
        <v>190</v>
      </c>
      <c r="B34" s="34" t="s">
        <v>191</v>
      </c>
      <c r="C34" s="35" t="s">
        <v>185</v>
      </c>
      <c r="D34" s="206"/>
      <c r="E34" s="206"/>
      <c r="F34" s="35">
        <v>401.7</v>
      </c>
      <c r="G34" s="206"/>
      <c r="H34" s="206"/>
      <c r="I34" s="36" t="e">
        <f t="shared" si="6"/>
        <v>#DIV/0!</v>
      </c>
    </row>
    <row r="35" spans="1:9" ht="21" customHeight="1" x14ac:dyDescent="0.25">
      <c r="A35" s="265" t="s">
        <v>246</v>
      </c>
      <c r="B35" s="265"/>
      <c r="C35" s="265"/>
      <c r="D35" s="265"/>
      <c r="E35" s="265"/>
      <c r="F35" s="265"/>
      <c r="G35" s="265"/>
      <c r="H35" s="265"/>
      <c r="I35" s="265"/>
    </row>
    <row r="36" spans="1:9" ht="31.5" customHeight="1" x14ac:dyDescent="0.25">
      <c r="A36" s="30" t="s">
        <v>247</v>
      </c>
      <c r="B36" s="31" t="s">
        <v>248</v>
      </c>
      <c r="C36" s="35"/>
      <c r="D36" s="206"/>
      <c r="E36" s="206"/>
      <c r="F36" s="35"/>
      <c r="G36" s="206"/>
      <c r="H36" s="206"/>
      <c r="I36" s="36"/>
    </row>
    <row r="37" spans="1:9" s="132" customFormat="1" ht="31.5" customHeight="1" x14ac:dyDescent="0.25">
      <c r="A37" s="184" t="s">
        <v>261</v>
      </c>
      <c r="B37" s="72" t="s">
        <v>249</v>
      </c>
      <c r="C37" s="65" t="s">
        <v>250</v>
      </c>
      <c r="D37" s="65">
        <v>1099</v>
      </c>
      <c r="E37" s="65">
        <v>1055</v>
      </c>
      <c r="F37" s="185">
        <v>2504.7399999999998</v>
      </c>
      <c r="G37" s="83">
        <f t="shared" ref="G37:G39" si="7">D37*F37</f>
        <v>2752709.26</v>
      </c>
      <c r="H37" s="83">
        <f t="shared" ref="H37:H39" si="8">E37*F37</f>
        <v>2642500.6999999997</v>
      </c>
      <c r="I37" s="62">
        <f t="shared" ref="I37:I39" si="9">G37/H37*100</f>
        <v>104.17061611374407</v>
      </c>
    </row>
    <row r="38" spans="1:9" ht="31.5" customHeight="1" x14ac:dyDescent="0.25">
      <c r="A38" s="85" t="s">
        <v>251</v>
      </c>
      <c r="B38" s="74" t="s">
        <v>252</v>
      </c>
      <c r="C38" s="76" t="s">
        <v>201</v>
      </c>
      <c r="D38" s="76"/>
      <c r="E38" s="76"/>
      <c r="F38" s="88">
        <v>14.39</v>
      </c>
      <c r="G38" s="121">
        <f t="shared" si="7"/>
        <v>0</v>
      </c>
      <c r="H38" s="122">
        <f t="shared" si="8"/>
        <v>0</v>
      </c>
      <c r="I38" s="70" t="e">
        <f t="shared" si="9"/>
        <v>#DIV/0!</v>
      </c>
    </row>
    <row r="39" spans="1:9" ht="53.25" customHeight="1" x14ac:dyDescent="0.25">
      <c r="A39" s="78" t="s">
        <v>253</v>
      </c>
      <c r="B39" s="79" t="s">
        <v>254</v>
      </c>
      <c r="C39" s="64" t="s">
        <v>201</v>
      </c>
      <c r="D39" s="64"/>
      <c r="E39" s="64"/>
      <c r="F39" s="87">
        <v>38.64</v>
      </c>
      <c r="G39" s="120">
        <f t="shared" si="7"/>
        <v>0</v>
      </c>
      <c r="H39" s="120">
        <f t="shared" si="8"/>
        <v>0</v>
      </c>
      <c r="I39" s="96" t="e">
        <f t="shared" si="9"/>
        <v>#DIV/0!</v>
      </c>
    </row>
    <row r="40" spans="1:9" ht="19.5" customHeight="1" x14ac:dyDescent="0.25">
      <c r="A40" s="30" t="s">
        <v>173</v>
      </c>
      <c r="B40" s="34"/>
      <c r="C40" s="206"/>
      <c r="D40" s="206"/>
      <c r="E40" s="206"/>
      <c r="F40" s="77"/>
      <c r="G40" s="9">
        <f>SUM(G37:G39)</f>
        <v>2752709.26</v>
      </c>
      <c r="H40" s="9">
        <f>SUM(H37:H39)</f>
        <v>2642500.6999999997</v>
      </c>
      <c r="I40" s="9">
        <f>G40/H40*100</f>
        <v>104.17061611374407</v>
      </c>
    </row>
    <row r="41" spans="1:9" ht="18" customHeight="1" x14ac:dyDescent="0.25">
      <c r="A41" s="265" t="s">
        <v>244</v>
      </c>
      <c r="B41" s="265"/>
      <c r="C41" s="265"/>
      <c r="D41" s="265"/>
      <c r="E41" s="265"/>
      <c r="F41" s="265"/>
      <c r="G41" s="265"/>
      <c r="H41" s="265"/>
      <c r="I41" s="265"/>
    </row>
    <row r="42" spans="1:9" ht="31.5" customHeight="1" x14ac:dyDescent="0.25">
      <c r="A42" s="81" t="s">
        <v>231</v>
      </c>
      <c r="B42" s="72" t="s">
        <v>177</v>
      </c>
      <c r="C42" s="73" t="s">
        <v>178</v>
      </c>
      <c r="D42" s="65"/>
      <c r="E42" s="65"/>
      <c r="F42" s="73">
        <v>1700.21</v>
      </c>
      <c r="G42" s="119">
        <f t="shared" ref="G42:G47" si="10">D42*F42</f>
        <v>0</v>
      </c>
      <c r="H42" s="119">
        <f t="shared" ref="H42:H47" si="11">E42*F42</f>
        <v>0</v>
      </c>
      <c r="I42" s="62" t="e">
        <f t="shared" ref="I42:I48" si="12">G42/H42*100</f>
        <v>#DIV/0!</v>
      </c>
    </row>
    <row r="43" spans="1:9" ht="52.5" customHeight="1" x14ac:dyDescent="0.25">
      <c r="A43" s="85" t="s">
        <v>232</v>
      </c>
      <c r="B43" s="74" t="s">
        <v>180</v>
      </c>
      <c r="C43" s="75" t="s">
        <v>178</v>
      </c>
      <c r="D43" s="76"/>
      <c r="E43" s="76"/>
      <c r="F43" s="75">
        <v>209.74</v>
      </c>
      <c r="G43" s="121">
        <f t="shared" si="10"/>
        <v>0</v>
      </c>
      <c r="H43" s="121">
        <f t="shared" si="11"/>
        <v>0</v>
      </c>
      <c r="I43" s="63" t="e">
        <f t="shared" si="12"/>
        <v>#DIV/0!</v>
      </c>
    </row>
    <row r="44" spans="1:9" ht="31.5" customHeight="1" x14ac:dyDescent="0.25">
      <c r="A44" s="85" t="s">
        <v>233</v>
      </c>
      <c r="B44" s="74" t="s">
        <v>182</v>
      </c>
      <c r="C44" s="75" t="s">
        <v>178</v>
      </c>
      <c r="D44" s="76"/>
      <c r="E44" s="76"/>
      <c r="F44" s="75">
        <v>282.60000000000002</v>
      </c>
      <c r="G44" s="121">
        <f t="shared" si="10"/>
        <v>0</v>
      </c>
      <c r="H44" s="123">
        <f t="shared" si="11"/>
        <v>0</v>
      </c>
      <c r="I44" s="63" t="e">
        <f t="shared" si="12"/>
        <v>#DIV/0!</v>
      </c>
    </row>
    <row r="45" spans="1:9" ht="31.5" customHeight="1" x14ac:dyDescent="0.25">
      <c r="A45" s="89" t="s">
        <v>234</v>
      </c>
      <c r="B45" s="90" t="s">
        <v>184</v>
      </c>
      <c r="C45" s="52" t="s">
        <v>185</v>
      </c>
      <c r="D45" s="91"/>
      <c r="E45" s="91"/>
      <c r="F45" s="52">
        <v>501.51</v>
      </c>
      <c r="G45" s="122">
        <f t="shared" si="10"/>
        <v>0</v>
      </c>
      <c r="H45" s="123">
        <f t="shared" si="11"/>
        <v>0</v>
      </c>
      <c r="I45" s="70" t="e">
        <f t="shared" si="12"/>
        <v>#DIV/0!</v>
      </c>
    </row>
    <row r="46" spans="1:9" ht="31.5" customHeight="1" x14ac:dyDescent="0.25">
      <c r="A46" s="85" t="s">
        <v>235</v>
      </c>
      <c r="B46" s="74" t="s">
        <v>187</v>
      </c>
      <c r="C46" s="75" t="s">
        <v>185</v>
      </c>
      <c r="D46" s="76"/>
      <c r="E46" s="76"/>
      <c r="F46" s="143">
        <v>444.92</v>
      </c>
      <c r="G46" s="142">
        <f t="shared" si="10"/>
        <v>0</v>
      </c>
      <c r="H46" s="123">
        <f t="shared" si="11"/>
        <v>0</v>
      </c>
      <c r="I46" s="63" t="e">
        <f t="shared" si="12"/>
        <v>#DIV/0!</v>
      </c>
    </row>
    <row r="47" spans="1:9" ht="31.5" customHeight="1" x14ac:dyDescent="0.25">
      <c r="A47" s="85" t="s">
        <v>260</v>
      </c>
      <c r="B47" s="74" t="s">
        <v>189</v>
      </c>
      <c r="C47" s="75" t="s">
        <v>185</v>
      </c>
      <c r="D47" s="121">
        <v>2.1110000000000002</v>
      </c>
      <c r="E47" s="121">
        <v>2.1280000000000001</v>
      </c>
      <c r="F47" s="75">
        <v>945.2</v>
      </c>
      <c r="G47" s="123">
        <f t="shared" si="10"/>
        <v>1995.3172000000002</v>
      </c>
      <c r="H47" s="123">
        <f t="shared" si="11"/>
        <v>2011.3856000000003</v>
      </c>
      <c r="I47" s="63">
        <f t="shared" si="12"/>
        <v>99.201127819548859</v>
      </c>
    </row>
    <row r="48" spans="1:9" s="132" customFormat="1" ht="31.5" customHeight="1" x14ac:dyDescent="0.25">
      <c r="A48" s="78" t="s">
        <v>236</v>
      </c>
      <c r="B48" s="90" t="s">
        <v>191</v>
      </c>
      <c r="C48" s="84" t="s">
        <v>185</v>
      </c>
      <c r="D48" s="64">
        <v>19.100000000000001</v>
      </c>
      <c r="E48" s="64">
        <v>19</v>
      </c>
      <c r="F48" s="84">
        <v>401.7</v>
      </c>
      <c r="G48" s="120">
        <f>D48*F48</f>
        <v>7672.47</v>
      </c>
      <c r="H48" s="120">
        <f>E48*F48</f>
        <v>7632.3</v>
      </c>
      <c r="I48" s="61">
        <f t="shared" si="12"/>
        <v>100.52631578947368</v>
      </c>
    </row>
    <row r="49" spans="1:9" ht="23.25" customHeight="1" x14ac:dyDescent="0.25">
      <c r="A49" s="30" t="s">
        <v>173</v>
      </c>
      <c r="B49" s="131" t="s">
        <v>174</v>
      </c>
      <c r="C49" s="204" t="s">
        <v>174</v>
      </c>
      <c r="D49" s="204" t="s">
        <v>174</v>
      </c>
      <c r="E49" s="204" t="s">
        <v>174</v>
      </c>
      <c r="F49" s="37" t="s">
        <v>174</v>
      </c>
      <c r="G49" s="9">
        <f>SUM(G42:G48)</f>
        <v>9667.7872000000007</v>
      </c>
      <c r="H49" s="9">
        <f>SUM(H42:H48)</f>
        <v>9643.6856000000007</v>
      </c>
      <c r="I49" s="44">
        <f t="shared" si="6"/>
        <v>100.24992104678319</v>
      </c>
    </row>
    <row r="50" spans="1:9" ht="36" customHeight="1" x14ac:dyDescent="0.25">
      <c r="A50" s="30" t="s">
        <v>192</v>
      </c>
      <c r="B50" s="38" t="s">
        <v>174</v>
      </c>
      <c r="C50" s="204" t="s">
        <v>174</v>
      </c>
      <c r="D50" s="204" t="s">
        <v>174</v>
      </c>
      <c r="E50" s="204" t="s">
        <v>174</v>
      </c>
      <c r="F50" s="204" t="s">
        <v>174</v>
      </c>
      <c r="G50" s="9">
        <f>G26+G49</f>
        <v>3642569.6272</v>
      </c>
      <c r="H50" s="9">
        <f>H26+H49</f>
        <v>3292188.7256</v>
      </c>
      <c r="I50" s="9">
        <f>G50/H50*100</f>
        <v>110.64279513733355</v>
      </c>
    </row>
    <row r="51" spans="1:9" ht="15.75" customHeight="1" x14ac:dyDescent="0.25">
      <c r="A51" s="264" t="s">
        <v>13</v>
      </c>
      <c r="B51" s="264"/>
      <c r="C51" s="264"/>
      <c r="D51" s="264"/>
      <c r="E51" s="264"/>
      <c r="F51" s="264"/>
      <c r="G51" s="264"/>
      <c r="H51" s="264"/>
      <c r="I51" s="264"/>
    </row>
    <row r="52" spans="1:9" s="104" customFormat="1" ht="31.2" x14ac:dyDescent="0.25">
      <c r="A52" s="186" t="s">
        <v>278</v>
      </c>
      <c r="B52" s="187" t="s">
        <v>193</v>
      </c>
      <c r="C52" s="188" t="s">
        <v>194</v>
      </c>
      <c r="D52" s="208">
        <v>24</v>
      </c>
      <c r="E52" s="208">
        <v>17</v>
      </c>
      <c r="F52" s="188">
        <v>1340.39</v>
      </c>
      <c r="G52" s="189">
        <f t="shared" ref="G52:G54" si="13">D52*F52</f>
        <v>32169.360000000001</v>
      </c>
      <c r="H52" s="189">
        <f t="shared" ref="H52:H54" si="14">E52*F52</f>
        <v>22786.63</v>
      </c>
      <c r="I52" s="190">
        <f>G52/H52*100</f>
        <v>141.17647058823528</v>
      </c>
    </row>
    <row r="53" spans="1:9" ht="38.25" customHeight="1" x14ac:dyDescent="0.25">
      <c r="A53" s="94" t="s">
        <v>195</v>
      </c>
      <c r="B53" s="74" t="s">
        <v>196</v>
      </c>
      <c r="C53" s="75" t="s">
        <v>194</v>
      </c>
      <c r="D53" s="76"/>
      <c r="E53" s="76"/>
      <c r="F53" s="75">
        <v>925.47</v>
      </c>
      <c r="G53" s="121">
        <f t="shared" si="13"/>
        <v>0</v>
      </c>
      <c r="H53" s="123">
        <f t="shared" si="14"/>
        <v>0</v>
      </c>
      <c r="I53" s="95" t="e">
        <f>G53/H53*100</f>
        <v>#DIV/0!</v>
      </c>
    </row>
    <row r="54" spans="1:9" ht="24.75" customHeight="1" x14ac:dyDescent="0.25">
      <c r="A54" s="92" t="s">
        <v>197</v>
      </c>
      <c r="B54" s="79" t="s">
        <v>198</v>
      </c>
      <c r="C54" s="84" t="s">
        <v>194</v>
      </c>
      <c r="D54" s="64"/>
      <c r="E54" s="64"/>
      <c r="F54" s="84">
        <v>252.33</v>
      </c>
      <c r="G54" s="86">
        <f t="shared" si="13"/>
        <v>0</v>
      </c>
      <c r="H54" s="120">
        <f t="shared" si="14"/>
        <v>0</v>
      </c>
      <c r="I54" s="93" t="e">
        <f>G54/H54*100</f>
        <v>#DIV/0!</v>
      </c>
    </row>
    <row r="55" spans="1:9" ht="15.6" x14ac:dyDescent="0.25">
      <c r="A55" s="30" t="s">
        <v>173</v>
      </c>
      <c r="B55" s="31" t="s">
        <v>174</v>
      </c>
      <c r="C55" s="204" t="s">
        <v>174</v>
      </c>
      <c r="D55" s="204" t="s">
        <v>174</v>
      </c>
      <c r="E55" s="204" t="s">
        <v>174</v>
      </c>
      <c r="F55" s="37" t="s">
        <v>174</v>
      </c>
      <c r="G55" s="9">
        <f>SUM(G52:G54)</f>
        <v>32169.360000000001</v>
      </c>
      <c r="H55" s="9">
        <f>SUM(H52:H54)</f>
        <v>22786.63</v>
      </c>
      <c r="I55" s="39">
        <f>G55/H55*100</f>
        <v>141.17647058823528</v>
      </c>
    </row>
    <row r="56" spans="1:9" ht="15.75" customHeight="1" x14ac:dyDescent="0.25">
      <c r="A56" s="264" t="s">
        <v>199</v>
      </c>
      <c r="B56" s="264"/>
      <c r="C56" s="264"/>
      <c r="D56" s="264"/>
      <c r="E56" s="264"/>
      <c r="F56" s="264"/>
      <c r="G56" s="264"/>
      <c r="H56" s="264"/>
      <c r="I56" s="264"/>
    </row>
    <row r="57" spans="1:9" ht="15.6" x14ac:dyDescent="0.25">
      <c r="A57" s="66" t="s">
        <v>200</v>
      </c>
      <c r="B57" s="67"/>
      <c r="C57" s="68" t="s">
        <v>201</v>
      </c>
      <c r="D57" s="209">
        <v>70626.600000000006</v>
      </c>
      <c r="E57" s="209">
        <v>80728</v>
      </c>
      <c r="F57" s="71">
        <v>109.5</v>
      </c>
      <c r="G57" s="68">
        <f t="shared" ref="G57:G63" si="15">D57*F57</f>
        <v>7733612.7000000002</v>
      </c>
      <c r="H57" s="68">
        <f t="shared" ref="H57:H63" si="16">E57*F57</f>
        <v>8839716</v>
      </c>
      <c r="I57" s="69">
        <f t="shared" ref="I57:I64" si="17">G57/H57*100</f>
        <v>87.487117233178083</v>
      </c>
    </row>
    <row r="58" spans="1:9" ht="15.6" x14ac:dyDescent="0.25">
      <c r="A58" s="85" t="s">
        <v>202</v>
      </c>
      <c r="B58" s="126"/>
      <c r="C58" s="76" t="s">
        <v>201</v>
      </c>
      <c r="D58" s="210">
        <v>449</v>
      </c>
      <c r="E58" s="211">
        <v>319</v>
      </c>
      <c r="F58" s="128">
        <v>315.2</v>
      </c>
      <c r="G58" s="129">
        <f t="shared" si="15"/>
        <v>141524.79999999999</v>
      </c>
      <c r="H58" s="129">
        <f t="shared" si="16"/>
        <v>100548.8</v>
      </c>
      <c r="I58" s="130">
        <f t="shared" si="17"/>
        <v>140.75235109717866</v>
      </c>
    </row>
    <row r="59" spans="1:9" ht="15.6" x14ac:dyDescent="0.25">
      <c r="A59" s="89" t="s">
        <v>203</v>
      </c>
      <c r="B59" s="126"/>
      <c r="C59" s="76" t="s">
        <v>201</v>
      </c>
      <c r="D59" s="210">
        <v>241.2</v>
      </c>
      <c r="E59" s="211">
        <v>288</v>
      </c>
      <c r="F59" s="75">
        <v>444</v>
      </c>
      <c r="G59" s="121">
        <f t="shared" si="15"/>
        <v>107092.79999999999</v>
      </c>
      <c r="H59" s="76">
        <f t="shared" si="16"/>
        <v>127872</v>
      </c>
      <c r="I59" s="63">
        <f t="shared" si="17"/>
        <v>83.749999999999986</v>
      </c>
    </row>
    <row r="60" spans="1:9" s="132" customFormat="1" ht="15.6" x14ac:dyDescent="0.25">
      <c r="A60" s="85" t="s">
        <v>267</v>
      </c>
      <c r="B60" s="74"/>
      <c r="C60" s="91" t="s">
        <v>201</v>
      </c>
      <c r="D60" s="212">
        <v>285.3</v>
      </c>
      <c r="E60" s="213">
        <v>194.9</v>
      </c>
      <c r="F60" s="52">
        <v>1500</v>
      </c>
      <c r="G60" s="122">
        <f t="shared" si="15"/>
        <v>427950</v>
      </c>
      <c r="H60" s="121">
        <f t="shared" si="16"/>
        <v>292350</v>
      </c>
      <c r="I60" s="63">
        <f t="shared" si="17"/>
        <v>146.38276038994354</v>
      </c>
    </row>
    <row r="61" spans="1:9" s="132" customFormat="1" ht="15.6" x14ac:dyDescent="0.25">
      <c r="A61" s="125" t="s">
        <v>204</v>
      </c>
      <c r="B61" s="127"/>
      <c r="C61" s="76" t="s">
        <v>201</v>
      </c>
      <c r="D61" s="214">
        <v>606</v>
      </c>
      <c r="E61" s="212">
        <v>607.79999999999995</v>
      </c>
      <c r="F61" s="75">
        <v>296.3</v>
      </c>
      <c r="G61" s="123">
        <f t="shared" si="15"/>
        <v>179557.80000000002</v>
      </c>
      <c r="H61" s="122">
        <f t="shared" si="16"/>
        <v>180091.13999999998</v>
      </c>
      <c r="I61" s="124">
        <f t="shared" si="17"/>
        <v>99.703849950641683</v>
      </c>
    </row>
    <row r="62" spans="1:9" s="132" customFormat="1" ht="15.6" x14ac:dyDescent="0.25">
      <c r="A62" s="179" t="s">
        <v>269</v>
      </c>
      <c r="B62" s="90"/>
      <c r="C62" s="91" t="s">
        <v>201</v>
      </c>
      <c r="D62" s="215">
        <v>29912.2</v>
      </c>
      <c r="E62" s="215">
        <v>25551.8</v>
      </c>
      <c r="F62" s="52">
        <v>25.2</v>
      </c>
      <c r="G62" s="123">
        <f t="shared" si="15"/>
        <v>753787.44</v>
      </c>
      <c r="H62" s="121">
        <f t="shared" si="16"/>
        <v>643905.36</v>
      </c>
      <c r="I62" s="63">
        <f t="shared" si="17"/>
        <v>117.06494258721499</v>
      </c>
    </row>
    <row r="63" spans="1:9" ht="15.6" x14ac:dyDescent="0.25">
      <c r="A63" s="180" t="s">
        <v>205</v>
      </c>
      <c r="B63" s="181"/>
      <c r="C63" s="182" t="s">
        <v>206</v>
      </c>
      <c r="D63" s="216">
        <v>0</v>
      </c>
      <c r="E63" s="216">
        <v>0</v>
      </c>
      <c r="F63" s="183">
        <v>90.8</v>
      </c>
      <c r="G63" s="120">
        <f t="shared" si="15"/>
        <v>0</v>
      </c>
      <c r="H63" s="120">
        <f t="shared" si="16"/>
        <v>0</v>
      </c>
      <c r="I63" s="61" t="e">
        <f t="shared" si="17"/>
        <v>#DIV/0!</v>
      </c>
    </row>
    <row r="64" spans="1:9" ht="15.6" x14ac:dyDescent="0.25">
      <c r="A64" s="30" t="s">
        <v>173</v>
      </c>
      <c r="B64" s="31" t="s">
        <v>174</v>
      </c>
      <c r="C64" s="204" t="s">
        <v>174</v>
      </c>
      <c r="D64" s="204" t="s">
        <v>174</v>
      </c>
      <c r="E64" s="204" t="s">
        <v>174</v>
      </c>
      <c r="F64" s="37" t="s">
        <v>174</v>
      </c>
      <c r="G64" s="9">
        <f>SUM(G57:G63)</f>
        <v>9343525.540000001</v>
      </c>
      <c r="H64" s="9">
        <f>SUM(H57:H63)</f>
        <v>10184483.300000001</v>
      </c>
      <c r="I64" s="9">
        <f t="shared" si="17"/>
        <v>91.742754784624182</v>
      </c>
    </row>
    <row r="65" spans="1:9" ht="15.6" x14ac:dyDescent="0.3">
      <c r="A65" s="2"/>
      <c r="B65" s="25"/>
      <c r="C65" s="2"/>
      <c r="D65" s="2"/>
      <c r="E65" s="2"/>
      <c r="F65" s="2"/>
      <c r="G65" s="2"/>
      <c r="H65" s="2"/>
      <c r="I65" s="2"/>
    </row>
    <row r="66" spans="1:9" ht="15.6" x14ac:dyDescent="0.3">
      <c r="A66" s="261" t="s">
        <v>207</v>
      </c>
      <c r="B66" s="261"/>
      <c r="C66" s="261"/>
      <c r="D66" s="261"/>
      <c r="E66" s="261"/>
      <c r="F66" s="261"/>
      <c r="G66" s="203"/>
      <c r="H66" s="203"/>
      <c r="I66" s="203"/>
    </row>
    <row r="67" spans="1:9" ht="15.6" x14ac:dyDescent="0.3">
      <c r="A67" s="203" t="s">
        <v>208</v>
      </c>
      <c r="B67" s="40"/>
      <c r="C67" s="203"/>
      <c r="D67" s="203"/>
      <c r="E67" s="203"/>
      <c r="F67" s="203"/>
      <c r="G67" s="203"/>
      <c r="H67" s="203"/>
      <c r="I67" s="203"/>
    </row>
    <row r="68" spans="1:9" ht="17.25" customHeight="1" x14ac:dyDescent="0.25">
      <c r="A68" s="262" t="s">
        <v>209</v>
      </c>
      <c r="B68" s="262"/>
      <c r="C68" s="262"/>
      <c r="D68" s="262"/>
      <c r="E68" s="262"/>
      <c r="F68" s="262"/>
      <c r="G68" s="262"/>
      <c r="H68" s="262"/>
      <c r="I68" s="262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6:F66"/>
    <mergeCell ref="A68:I68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55118110236227" right="0.59055118110236227" top="0.78740157480314965" bottom="0.39370078740157483" header="0" footer="0"/>
  <pageSetup paperSize="9" scale="64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Normal="100" zoomScaleSheetLayoutView="100" zoomScalePageLayoutView="75" workbookViewId="0">
      <selection activeCell="A4" sqref="A4:H4"/>
    </sheetView>
  </sheetViews>
  <sheetFormatPr defaultRowHeight="15.6" x14ac:dyDescent="0.3"/>
  <cols>
    <col min="1" max="1" width="4.88671875" style="2"/>
    <col min="2" max="2" width="33.5546875" style="2" customWidth="1"/>
    <col min="3" max="3" width="30.6640625" style="2" customWidth="1"/>
    <col min="4" max="4" width="36" style="2" customWidth="1"/>
    <col min="5" max="5" width="17.5546875" style="2"/>
    <col min="6" max="6" width="16.44140625" style="2"/>
    <col min="7" max="7" width="19" style="2"/>
    <col min="8" max="8" width="22.44140625" style="2" customWidth="1"/>
    <col min="9" max="1025" width="8.5546875"/>
  </cols>
  <sheetData>
    <row r="1" spans="1:9" ht="19.5" customHeight="1" x14ac:dyDescent="0.35">
      <c r="A1" s="4"/>
      <c r="B1" s="4"/>
      <c r="C1" s="4"/>
      <c r="D1" s="4"/>
      <c r="E1" s="4"/>
      <c r="F1" s="4"/>
      <c r="G1" s="224"/>
      <c r="H1" s="225" t="s">
        <v>210</v>
      </c>
      <c r="I1" s="41"/>
    </row>
    <row r="2" spans="1:9" ht="21" customHeight="1" x14ac:dyDescent="0.35">
      <c r="A2" s="4"/>
      <c r="B2" s="4"/>
      <c r="C2" s="4"/>
      <c r="D2" s="4"/>
      <c r="E2" s="4"/>
      <c r="F2" s="4"/>
      <c r="G2" s="4"/>
      <c r="H2" s="4"/>
    </row>
    <row r="3" spans="1:9" ht="25.5" customHeight="1" x14ac:dyDescent="0.25">
      <c r="A3" s="270" t="s">
        <v>211</v>
      </c>
      <c r="B3" s="270"/>
      <c r="C3" s="270"/>
      <c r="D3" s="270"/>
      <c r="E3" s="270"/>
      <c r="F3" s="270"/>
      <c r="G3" s="270"/>
      <c r="H3" s="270"/>
    </row>
    <row r="4" spans="1:9" ht="21.75" customHeight="1" x14ac:dyDescent="0.25">
      <c r="A4" s="270" t="s">
        <v>212</v>
      </c>
      <c r="B4" s="270"/>
      <c r="C4" s="270"/>
      <c r="D4" s="270"/>
      <c r="E4" s="270"/>
      <c r="F4" s="270"/>
      <c r="G4" s="270"/>
      <c r="H4" s="270"/>
    </row>
    <row r="5" spans="1:9" ht="18" customHeight="1" x14ac:dyDescent="0.35">
      <c r="A5" s="226"/>
      <c r="B5" s="226"/>
      <c r="C5" s="226"/>
      <c r="D5" s="227"/>
      <c r="E5" s="227"/>
      <c r="F5" s="227"/>
      <c r="G5" s="227"/>
      <c r="H5" s="4"/>
    </row>
    <row r="6" spans="1:9" ht="97.5" customHeight="1" x14ac:dyDescent="0.25">
      <c r="A6" s="199" t="s">
        <v>213</v>
      </c>
      <c r="B6" s="199" t="s">
        <v>214</v>
      </c>
      <c r="C6" s="199" t="s">
        <v>215</v>
      </c>
      <c r="D6" s="199" t="s">
        <v>216</v>
      </c>
      <c r="E6" s="199" t="s">
        <v>223</v>
      </c>
      <c r="F6" s="199" t="s">
        <v>217</v>
      </c>
      <c r="G6" s="199" t="s">
        <v>218</v>
      </c>
      <c r="H6" s="199" t="s">
        <v>219</v>
      </c>
    </row>
    <row r="7" spans="1:9" ht="165" customHeight="1" x14ac:dyDescent="0.25">
      <c r="A7" s="223" t="s">
        <v>220</v>
      </c>
      <c r="B7" s="201" t="s">
        <v>282</v>
      </c>
      <c r="C7" s="228" t="s">
        <v>276</v>
      </c>
      <c r="D7" s="33" t="s">
        <v>283</v>
      </c>
      <c r="E7" s="35" t="s">
        <v>277</v>
      </c>
      <c r="F7" s="200">
        <v>1.4</v>
      </c>
      <c r="G7" s="200">
        <v>106</v>
      </c>
      <c r="H7" s="33" t="s">
        <v>284</v>
      </c>
    </row>
    <row r="8" spans="1:9" ht="22.5" customHeight="1" x14ac:dyDescent="0.25">
      <c r="A8" s="271" t="s">
        <v>173</v>
      </c>
      <c r="B8" s="271"/>
      <c r="C8" s="271"/>
      <c r="D8" s="271"/>
      <c r="E8" s="198"/>
      <c r="F8" s="198">
        <f>SUM(F7:F7)</f>
        <v>1.4</v>
      </c>
      <c r="G8" s="198">
        <f>SUM(G7:G7)</f>
        <v>106</v>
      </c>
      <c r="H8" s="198"/>
    </row>
  </sheetData>
  <mergeCells count="3">
    <mergeCell ref="A3:H3"/>
    <mergeCell ref="A4:H4"/>
    <mergeCell ref="A8:D8"/>
  </mergeCells>
  <printOptions horizontalCentered="1"/>
  <pageMargins left="0.59055118110236227" right="0.59055118110236227" top="0.78740157480314965" bottom="0.39370078740157483" header="0" footer="0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revision>5</cp:revision>
  <cp:lastPrinted>2024-04-08T06:01:26Z</cp:lastPrinted>
  <dcterms:created xsi:type="dcterms:W3CDTF">2006-03-06T08:26:24Z</dcterms:created>
  <dcterms:modified xsi:type="dcterms:W3CDTF">2024-06-04T05:49:51Z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